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activeTab="1"/>
  </bookViews>
  <sheets>
    <sheet name="1.1" sheetId="2" r:id="rId1"/>
    <sheet name="1.2." sheetId="3" r:id="rId2"/>
    <sheet name="1.3" sheetId="4" r:id="rId3"/>
    <sheet name="2.1" sheetId="5" r:id="rId4"/>
    <sheet name="2.2" sheetId="6" r:id="rId5"/>
    <sheet name="3.1" sheetId="7" r:id="rId6"/>
    <sheet name="3.2." sheetId="8" r:id="rId7"/>
    <sheet name="3.3." sheetId="9" r:id="rId8"/>
  </sheets>
  <externalReferences>
    <externalReference r:id="rId9"/>
  </externalReferences>
  <definedNames>
    <definedName name="_xlnm._FilterDatabase" localSheetId="0" hidden="1">'1.1'!$A$20:$V$133</definedName>
    <definedName name="_xlnm._FilterDatabase" localSheetId="1" hidden="1">'1.2.'!$B$3:$Y$150</definedName>
    <definedName name="_xlnm._FilterDatabase" localSheetId="2" hidden="1">'1.3'!$A$3:$V$37</definedName>
    <definedName name="_xlnm._FilterDatabase" localSheetId="3" hidden="1">'2.1'!$B$6:$X$438</definedName>
    <definedName name="_xlnm._FilterDatabase" localSheetId="4" hidden="1">'2.2'!$B$3:$J$417</definedName>
    <definedName name="_xlnm._FilterDatabase" localSheetId="5" hidden="1">'3.1'!$A$5:$V$12</definedName>
    <definedName name="_xlnm._FilterDatabase" localSheetId="6" hidden="1">'3.2.'!$A$3:$G$3</definedName>
  </definedNames>
  <calcPr calcId="162913"/>
</workbook>
</file>

<file path=xl/calcChain.xml><?xml version="1.0" encoding="utf-8"?>
<calcChain xmlns="http://schemas.openxmlformats.org/spreadsheetml/2006/main">
  <c r="A134" i="2" l="1"/>
  <c r="A103" i="2" l="1"/>
  <c r="A104" i="2" s="1"/>
  <c r="A105" i="2" s="1"/>
  <c r="A106" i="2" s="1"/>
  <c r="A107" i="2" s="1"/>
  <c r="A108" i="2" s="1"/>
  <c r="A102" i="2"/>
  <c r="A111" i="2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434" i="5" l="1"/>
  <c r="A435" i="5" s="1"/>
  <c r="A436" i="5" s="1"/>
  <c r="A437" i="5" s="1"/>
  <c r="A438" i="5" s="1"/>
  <c r="A415" i="5"/>
  <c r="A416" i="5" s="1"/>
  <c r="A417" i="5" s="1"/>
  <c r="A418" i="5" s="1"/>
  <c r="A419" i="5" s="1"/>
  <c r="A402" i="5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391" i="5"/>
  <c r="A392" i="5" s="1"/>
  <c r="A393" i="5" s="1"/>
  <c r="A394" i="5" s="1"/>
  <c r="A395" i="5" s="1"/>
  <c r="A396" i="5" s="1"/>
  <c r="A397" i="5" s="1"/>
  <c r="A398" i="5" s="1"/>
  <c r="A399" i="5" s="1"/>
  <c r="A381" i="5"/>
  <c r="A382" i="5" s="1"/>
  <c r="A383" i="5" s="1"/>
  <c r="A384" i="5" s="1"/>
  <c r="A385" i="5" s="1"/>
  <c r="A372" i="5"/>
  <c r="A373" i="5" s="1"/>
  <c r="A374" i="5" s="1"/>
  <c r="A356" i="5"/>
  <c r="A357" i="5" s="1"/>
  <c r="A358" i="5" s="1"/>
  <c r="A359" i="5" s="1"/>
  <c r="A360" i="5" s="1"/>
  <c r="A361" i="5" s="1"/>
  <c r="A362" i="5" s="1"/>
  <c r="A333" i="5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14" i="5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293" i="5"/>
  <c r="A294" i="5" s="1"/>
  <c r="A295" i="5" s="1"/>
  <c r="A296" i="5" s="1"/>
  <c r="A297" i="5" s="1"/>
  <c r="A298" i="5" s="1"/>
  <c r="A299" i="5" s="1"/>
  <c r="A280" i="5"/>
  <c r="A275" i="5"/>
  <c r="A276" i="5" s="1"/>
  <c r="A277" i="5" s="1"/>
  <c r="G65" i="9" l="1"/>
  <c r="F60" i="9"/>
  <c r="F61" i="9" s="1"/>
  <c r="B43" i="9"/>
  <c r="B36" i="9"/>
  <c r="F35" i="8"/>
  <c r="Q34" i="8"/>
  <c r="J34" i="8"/>
  <c r="Q33" i="8"/>
  <c r="J33" i="8"/>
  <c r="Q32" i="8"/>
  <c r="J32" i="8"/>
  <c r="Q31" i="8"/>
  <c r="J31" i="8"/>
  <c r="Q30" i="8"/>
  <c r="J30" i="8"/>
  <c r="Q29" i="8"/>
  <c r="J29" i="8"/>
  <c r="Q28" i="8"/>
  <c r="J28" i="8"/>
  <c r="Q27" i="8"/>
  <c r="J27" i="8"/>
  <c r="Q26" i="8"/>
  <c r="J26" i="8"/>
  <c r="Q25" i="8"/>
  <c r="J25" i="8"/>
  <c r="G25" i="8"/>
  <c r="Q24" i="8"/>
  <c r="J24" i="8"/>
  <c r="Q23" i="8"/>
  <c r="J23" i="8"/>
  <c r="H23" i="8" s="1"/>
  <c r="Q21" i="8"/>
  <c r="J21" i="8"/>
  <c r="H21" i="8" s="1"/>
  <c r="Q20" i="8"/>
  <c r="J20" i="8"/>
  <c r="H20" i="8" s="1"/>
  <c r="Q19" i="8"/>
  <c r="J19" i="8"/>
  <c r="Q18" i="8"/>
  <c r="J18" i="8"/>
  <c r="Q17" i="8"/>
  <c r="J17" i="8"/>
  <c r="Q16" i="8"/>
  <c r="J16" i="8"/>
  <c r="H16" i="8" s="1"/>
  <c r="Q15" i="8"/>
  <c r="J15" i="8"/>
  <c r="Q14" i="8"/>
  <c r="J14" i="8"/>
  <c r="Q13" i="8"/>
  <c r="J13" i="8"/>
  <c r="H13" i="8" s="1"/>
  <c r="Q12" i="8"/>
  <c r="J12" i="8"/>
  <c r="Q10" i="8"/>
  <c r="J10" i="8"/>
  <c r="Q9" i="8"/>
  <c r="J9" i="8"/>
  <c r="Q8" i="8"/>
  <c r="J8" i="8"/>
  <c r="H8" i="8"/>
  <c r="Q7" i="8"/>
  <c r="J7" i="8"/>
  <c r="Q6" i="8"/>
  <c r="J6" i="8"/>
  <c r="Q5" i="8"/>
  <c r="J5" i="8"/>
  <c r="H29" i="8" l="1"/>
  <c r="H5" i="8"/>
  <c r="H7" i="8"/>
  <c r="H27" i="8"/>
  <c r="H31" i="8"/>
  <c r="H17" i="8"/>
  <c r="H28" i="8"/>
  <c r="H30" i="8"/>
  <c r="H10" i="8"/>
  <c r="H33" i="8"/>
  <c r="H9" i="8"/>
  <c r="H12" i="8"/>
  <c r="H32" i="8"/>
  <c r="H34" i="8"/>
  <c r="H6" i="8"/>
  <c r="H19" i="8"/>
  <c r="H24" i="8"/>
  <c r="H14" i="8"/>
  <c r="H25" i="8"/>
  <c r="H15" i="8"/>
  <c r="H18" i="8"/>
  <c r="H26" i="8"/>
  <c r="Q45" i="2" l="1"/>
  <c r="J45" i="2"/>
  <c r="H45" i="2" l="1"/>
  <c r="S163" i="5" l="1"/>
  <c r="R163" i="5"/>
  <c r="L163" i="5"/>
  <c r="S54" i="5" l="1"/>
  <c r="L54" i="5"/>
  <c r="I2" i="8"/>
  <c r="K2" i="8"/>
  <c r="L2" i="8"/>
  <c r="M2" i="8"/>
  <c r="N2" i="8"/>
  <c r="O2" i="8"/>
  <c r="P2" i="8"/>
  <c r="J2" i="8" l="1"/>
  <c r="Q2" i="8"/>
  <c r="Q12" i="7"/>
  <c r="J12" i="7"/>
  <c r="Q11" i="7"/>
  <c r="J11" i="7"/>
  <c r="Q10" i="7"/>
  <c r="J10" i="7"/>
  <c r="Q9" i="7"/>
  <c r="J9" i="7"/>
  <c r="Q8" i="7"/>
  <c r="J8" i="7"/>
  <c r="Q7" i="7"/>
  <c r="J7" i="7"/>
  <c r="H7" i="7" l="1"/>
  <c r="H8" i="7"/>
  <c r="H10" i="7"/>
  <c r="H12" i="7"/>
  <c r="H11" i="7"/>
  <c r="H9" i="7"/>
  <c r="H2" i="8"/>
  <c r="S412" i="5"/>
  <c r="L412" i="5"/>
  <c r="S411" i="5"/>
  <c r="L411" i="5"/>
  <c r="S410" i="5"/>
  <c r="L410" i="5"/>
  <c r="S409" i="5"/>
  <c r="L409" i="5"/>
  <c r="S408" i="5"/>
  <c r="L408" i="5"/>
  <c r="S407" i="5"/>
  <c r="L407" i="5"/>
  <c r="S406" i="5"/>
  <c r="L406" i="5"/>
  <c r="S405" i="5"/>
  <c r="L405" i="5"/>
  <c r="S404" i="5"/>
  <c r="L404" i="5"/>
  <c r="S403" i="5"/>
  <c r="L403" i="5"/>
  <c r="S402" i="5"/>
  <c r="L402" i="5"/>
  <c r="S401" i="5"/>
  <c r="L401" i="5"/>
  <c r="S369" i="5"/>
  <c r="L369" i="5"/>
  <c r="S367" i="5"/>
  <c r="L367" i="5"/>
  <c r="S366" i="5"/>
  <c r="L366" i="5"/>
  <c r="S365" i="5"/>
  <c r="L365" i="5"/>
  <c r="S364" i="5"/>
  <c r="L364" i="5"/>
  <c r="L132" i="5"/>
  <c r="J132" i="5" s="1"/>
  <c r="S136" i="5"/>
  <c r="L136" i="5"/>
  <c r="S135" i="5"/>
  <c r="L135" i="5"/>
  <c r="S134" i="5"/>
  <c r="L134" i="5"/>
  <c r="L133" i="5"/>
  <c r="J133" i="5" s="1"/>
  <c r="S131" i="5"/>
  <c r="L131" i="5"/>
  <c r="J130" i="5"/>
  <c r="J412" i="5" l="1"/>
  <c r="J364" i="5"/>
  <c r="J366" i="5"/>
  <c r="J406" i="5"/>
  <c r="J408" i="5"/>
  <c r="J410" i="5"/>
  <c r="J401" i="5"/>
  <c r="J405" i="5"/>
  <c r="J409" i="5"/>
  <c r="J411" i="5"/>
  <c r="J369" i="5"/>
  <c r="J134" i="5"/>
  <c r="J403" i="5"/>
  <c r="J365" i="5"/>
  <c r="J367" i="5"/>
  <c r="J402" i="5"/>
  <c r="J404" i="5"/>
  <c r="J407" i="5"/>
  <c r="J136" i="5"/>
  <c r="J135" i="5"/>
  <c r="J131" i="5"/>
  <c r="S149" i="5" l="1"/>
  <c r="L149" i="5"/>
  <c r="S172" i="5" l="1"/>
  <c r="L172" i="5"/>
  <c r="Q132" i="2" l="1"/>
  <c r="J132" i="2"/>
  <c r="Q128" i="2"/>
  <c r="J128" i="2"/>
  <c r="J122" i="2"/>
  <c r="Q121" i="2"/>
  <c r="J121" i="2"/>
  <c r="Q118" i="2"/>
  <c r="J118" i="2"/>
  <c r="Q116" i="2"/>
  <c r="J116" i="2"/>
  <c r="Q115" i="2"/>
  <c r="J115" i="2"/>
  <c r="Q114" i="2"/>
  <c r="J114" i="2"/>
  <c r="Q113" i="2"/>
  <c r="J113" i="2"/>
  <c r="Q107" i="2"/>
  <c r="J107" i="2"/>
  <c r="J101" i="2"/>
  <c r="S438" i="5"/>
  <c r="L438" i="5"/>
  <c r="S437" i="5"/>
  <c r="L437" i="5"/>
  <c r="S436" i="5"/>
  <c r="L436" i="5"/>
  <c r="S435" i="5"/>
  <c r="L435" i="5"/>
  <c r="S434" i="5"/>
  <c r="L434" i="5"/>
  <c r="S433" i="5"/>
  <c r="L433" i="5"/>
  <c r="S431" i="5"/>
  <c r="L431" i="5"/>
  <c r="S430" i="5"/>
  <c r="L430" i="5"/>
  <c r="S429" i="5"/>
  <c r="L429" i="5"/>
  <c r="S428" i="5"/>
  <c r="L428" i="5"/>
  <c r="S385" i="5"/>
  <c r="L385" i="5"/>
  <c r="S384" i="5"/>
  <c r="L384" i="5"/>
  <c r="S383" i="5"/>
  <c r="L383" i="5"/>
  <c r="S382" i="5"/>
  <c r="L382" i="5"/>
  <c r="S381" i="5"/>
  <c r="L381" i="5"/>
  <c r="S380" i="5"/>
  <c r="L380" i="5"/>
  <c r="S280" i="5"/>
  <c r="L280" i="5"/>
  <c r="S279" i="5"/>
  <c r="L279" i="5"/>
  <c r="S239" i="5"/>
  <c r="L239" i="5"/>
  <c r="S238" i="5"/>
  <c r="L238" i="5"/>
  <c r="S237" i="5"/>
  <c r="L237" i="5"/>
  <c r="S236" i="5"/>
  <c r="L236" i="5"/>
  <c r="S235" i="5"/>
  <c r="L235" i="5"/>
  <c r="S234" i="5"/>
  <c r="L234" i="5"/>
  <c r="S233" i="5"/>
  <c r="L233" i="5"/>
  <c r="S225" i="5"/>
  <c r="L225" i="5"/>
  <c r="S224" i="5"/>
  <c r="L224" i="5"/>
  <c r="S223" i="5"/>
  <c r="L223" i="5"/>
  <c r="S222" i="5"/>
  <c r="L222" i="5"/>
  <c r="S220" i="5"/>
  <c r="L220" i="5"/>
  <c r="S219" i="5"/>
  <c r="L219" i="5"/>
  <c r="S218" i="5"/>
  <c r="L218" i="5"/>
  <c r="S217" i="5"/>
  <c r="L217" i="5"/>
  <c r="S216" i="5"/>
  <c r="L216" i="5"/>
  <c r="S215" i="5"/>
  <c r="L215" i="5"/>
  <c r="S174" i="5"/>
  <c r="L174" i="5"/>
  <c r="S173" i="5"/>
  <c r="L173" i="5"/>
  <c r="S171" i="5"/>
  <c r="L171" i="5"/>
  <c r="S169" i="5"/>
  <c r="L169" i="5"/>
  <c r="S168" i="5"/>
  <c r="L168" i="5"/>
  <c r="S167" i="5"/>
  <c r="L167" i="5"/>
  <c r="S166" i="5"/>
  <c r="L166" i="5"/>
  <c r="S165" i="5"/>
  <c r="L165" i="5"/>
  <c r="S164" i="5"/>
  <c r="R164" i="5"/>
  <c r="L164" i="5"/>
  <c r="J381" i="5" l="1"/>
  <c r="J385" i="5"/>
  <c r="J436" i="5"/>
  <c r="J438" i="5"/>
  <c r="J383" i="5"/>
  <c r="H128" i="2"/>
  <c r="J435" i="5"/>
  <c r="J437" i="5"/>
  <c r="J380" i="5"/>
  <c r="J384" i="5"/>
  <c r="J428" i="5"/>
  <c r="J434" i="5"/>
  <c r="J431" i="5"/>
  <c r="J430" i="5"/>
  <c r="J433" i="5"/>
  <c r="J429" i="5"/>
  <c r="J382" i="5"/>
  <c r="J220" i="5"/>
  <c r="J223" i="5"/>
  <c r="J279" i="5"/>
  <c r="J235" i="5"/>
  <c r="J237" i="5"/>
  <c r="J239" i="5"/>
  <c r="J280" i="5"/>
  <c r="J236" i="5"/>
  <c r="J238" i="5"/>
  <c r="J166" i="5"/>
  <c r="J222" i="5"/>
  <c r="J225" i="5"/>
  <c r="J234" i="5"/>
  <c r="J163" i="5"/>
  <c r="J164" i="5"/>
  <c r="J168" i="5"/>
  <c r="J173" i="5"/>
  <c r="J224" i="5"/>
  <c r="J233" i="5"/>
  <c r="J165" i="5"/>
  <c r="J217" i="5"/>
  <c r="J219" i="5"/>
  <c r="J172" i="5"/>
  <c r="J174" i="5"/>
  <c r="J216" i="5"/>
  <c r="J218" i="5"/>
  <c r="J171" i="5"/>
  <c r="J167" i="5"/>
  <c r="J169" i="5"/>
  <c r="J215" i="5"/>
  <c r="J63" i="2" l="1"/>
  <c r="J62" i="2"/>
  <c r="J61" i="2"/>
  <c r="J59" i="2"/>
  <c r="J58" i="2"/>
  <c r="J57" i="2"/>
  <c r="Q32" i="2"/>
  <c r="J32" i="2"/>
  <c r="Q31" i="2"/>
  <c r="J31" i="2"/>
  <c r="Q30" i="2"/>
  <c r="J30" i="2"/>
  <c r="Q29" i="2"/>
  <c r="J29" i="2"/>
  <c r="Q28" i="2"/>
  <c r="J28" i="2"/>
  <c r="Q27" i="2"/>
  <c r="J27" i="2"/>
  <c r="Q26" i="2"/>
  <c r="J26" i="2"/>
  <c r="Q25" i="2"/>
  <c r="J25" i="2"/>
  <c r="Q24" i="2"/>
  <c r="J24" i="2"/>
  <c r="H30" i="2" l="1"/>
  <c r="H27" i="2"/>
  <c r="H24" i="2"/>
  <c r="H26" i="2"/>
  <c r="H28" i="2"/>
  <c r="H32" i="2"/>
  <c r="H25" i="2"/>
  <c r="H31" i="2"/>
  <c r="H29" i="2"/>
  <c r="S378" i="5" l="1"/>
  <c r="L378" i="5"/>
  <c r="S377" i="5"/>
  <c r="L377" i="5"/>
  <c r="S376" i="5"/>
  <c r="L376" i="5"/>
  <c r="S362" i="5"/>
  <c r="L362" i="5"/>
  <c r="S361" i="5"/>
  <c r="L361" i="5"/>
  <c r="S360" i="5"/>
  <c r="L360" i="5"/>
  <c r="S359" i="5"/>
  <c r="L359" i="5"/>
  <c r="S358" i="5"/>
  <c r="L358" i="5"/>
  <c r="S357" i="5"/>
  <c r="L357" i="5"/>
  <c r="S356" i="5"/>
  <c r="L356" i="5"/>
  <c r="S355" i="5"/>
  <c r="L355" i="5"/>
  <c r="S353" i="5"/>
  <c r="L353" i="5"/>
  <c r="S352" i="5"/>
  <c r="L352" i="5"/>
  <c r="S284" i="5"/>
  <c r="L284" i="5"/>
  <c r="S283" i="5"/>
  <c r="L283" i="5"/>
  <c r="S282" i="5"/>
  <c r="L282" i="5"/>
  <c r="S259" i="5"/>
  <c r="L259" i="5"/>
  <c r="S258" i="5"/>
  <c r="L258" i="5"/>
  <c r="S257" i="5"/>
  <c r="L257" i="5"/>
  <c r="S242" i="5"/>
  <c r="J242" i="5" s="1"/>
  <c r="S241" i="5"/>
  <c r="L241" i="5"/>
  <c r="S195" i="5"/>
  <c r="L195" i="5"/>
  <c r="S194" i="5"/>
  <c r="L194" i="5"/>
  <c r="S193" i="5"/>
  <c r="L193" i="5"/>
  <c r="S192" i="5"/>
  <c r="L192" i="5"/>
  <c r="S191" i="5"/>
  <c r="L191" i="5"/>
  <c r="S190" i="5"/>
  <c r="L190" i="5"/>
  <c r="S189" i="5"/>
  <c r="L189" i="5"/>
  <c r="S188" i="5"/>
  <c r="L188" i="5"/>
  <c r="S187" i="5"/>
  <c r="L187" i="5"/>
  <c r="S185" i="5"/>
  <c r="L185" i="5"/>
  <c r="S184" i="5"/>
  <c r="L184" i="5"/>
  <c r="S183" i="5"/>
  <c r="L183" i="5"/>
  <c r="S182" i="5"/>
  <c r="L182" i="5"/>
  <c r="S181" i="5"/>
  <c r="L181" i="5"/>
  <c r="S180" i="5"/>
  <c r="L180" i="5"/>
  <c r="S179" i="5"/>
  <c r="L179" i="5"/>
  <c r="S178" i="5"/>
  <c r="L178" i="5"/>
  <c r="S177" i="5"/>
  <c r="L177" i="5"/>
  <c r="S176" i="5"/>
  <c r="L176" i="5"/>
  <c r="S120" i="5"/>
  <c r="L120" i="5"/>
  <c r="S119" i="5"/>
  <c r="L119" i="5"/>
  <c r="S118" i="5"/>
  <c r="L118" i="5"/>
  <c r="S117" i="5"/>
  <c r="L117" i="5"/>
  <c r="S116" i="5"/>
  <c r="L116" i="5"/>
  <c r="S115" i="5"/>
  <c r="L115" i="5"/>
  <c r="S114" i="5"/>
  <c r="L114" i="5"/>
  <c r="S104" i="5"/>
  <c r="L104" i="5"/>
  <c r="S103" i="5"/>
  <c r="L103" i="5"/>
  <c r="S102" i="5"/>
  <c r="L102" i="5"/>
  <c r="S101" i="5"/>
  <c r="L101" i="5"/>
  <c r="S100" i="5"/>
  <c r="L100" i="5"/>
  <c r="S99" i="5"/>
  <c r="L99" i="5"/>
  <c r="S98" i="5"/>
  <c r="L98" i="5"/>
  <c r="S97" i="5"/>
  <c r="L97" i="5"/>
  <c r="S95" i="5"/>
  <c r="L95" i="5"/>
  <c r="S94" i="5"/>
  <c r="L94" i="5"/>
  <c r="S93" i="5"/>
  <c r="L93" i="5"/>
  <c r="S92" i="5"/>
  <c r="L92" i="5"/>
  <c r="S91" i="5"/>
  <c r="L91" i="5"/>
  <c r="S90" i="5"/>
  <c r="L90" i="5"/>
  <c r="S89" i="5"/>
  <c r="L89" i="5"/>
  <c r="S88" i="5"/>
  <c r="L88" i="5"/>
  <c r="S87" i="5"/>
  <c r="L87" i="5"/>
  <c r="S86" i="5"/>
  <c r="L86" i="5"/>
  <c r="S85" i="5"/>
  <c r="L85" i="5"/>
  <c r="S84" i="5"/>
  <c r="L84" i="5"/>
  <c r="S83" i="5"/>
  <c r="L83" i="5"/>
  <c r="S82" i="5"/>
  <c r="L82" i="5"/>
  <c r="S81" i="5"/>
  <c r="L81" i="5"/>
  <c r="S80" i="5"/>
  <c r="L80" i="5"/>
  <c r="S79" i="5"/>
  <c r="L79" i="5"/>
  <c r="S78" i="5"/>
  <c r="L78" i="5"/>
  <c r="S68" i="5"/>
  <c r="L68" i="5"/>
  <c r="S67" i="5"/>
  <c r="L67" i="5"/>
  <c r="S66" i="5"/>
  <c r="L66" i="5"/>
  <c r="S65" i="5"/>
  <c r="L65" i="5"/>
  <c r="S64" i="5"/>
  <c r="L64" i="5"/>
  <c r="S63" i="5"/>
  <c r="L63" i="5"/>
  <c r="S62" i="5"/>
  <c r="L62" i="5"/>
  <c r="S15" i="5"/>
  <c r="L15" i="5"/>
  <c r="S14" i="5"/>
  <c r="L14" i="5"/>
  <c r="S12" i="5"/>
  <c r="L12" i="5"/>
  <c r="S11" i="5"/>
  <c r="L11" i="5"/>
  <c r="S10" i="5"/>
  <c r="L10" i="5"/>
  <c r="S9" i="5"/>
  <c r="L9" i="5"/>
  <c r="S8" i="5"/>
  <c r="L8" i="5"/>
  <c r="J376" i="5" l="1"/>
  <c r="J355" i="5"/>
  <c r="J378" i="5"/>
  <c r="J362" i="5"/>
  <c r="J377" i="5"/>
  <c r="J177" i="5"/>
  <c r="J356" i="5"/>
  <c r="J358" i="5"/>
  <c r="J360" i="5"/>
  <c r="J359" i="5"/>
  <c r="J361" i="5"/>
  <c r="J284" i="5"/>
  <c r="J97" i="5"/>
  <c r="J120" i="5"/>
  <c r="J282" i="5"/>
  <c r="J357" i="5"/>
  <c r="J353" i="5"/>
  <c r="J259" i="5"/>
  <c r="J283" i="5"/>
  <c r="J352" i="5"/>
  <c r="J195" i="5"/>
  <c r="J257" i="5"/>
  <c r="J258" i="5"/>
  <c r="J188" i="5"/>
  <c r="J192" i="5"/>
  <c r="J194" i="5"/>
  <c r="J184" i="5"/>
  <c r="J191" i="5"/>
  <c r="J193" i="5"/>
  <c r="J100" i="5"/>
  <c r="J104" i="5"/>
  <c r="J176" i="5"/>
  <c r="J178" i="5"/>
  <c r="J182" i="5"/>
  <c r="J187" i="5"/>
  <c r="J241" i="5"/>
  <c r="J183" i="5"/>
  <c r="J185" i="5"/>
  <c r="J80" i="5"/>
  <c r="J84" i="5"/>
  <c r="J88" i="5"/>
  <c r="J92" i="5"/>
  <c r="J94" i="5"/>
  <c r="J101" i="5"/>
  <c r="J103" i="5"/>
  <c r="J190" i="5"/>
  <c r="J179" i="5"/>
  <c r="J181" i="5"/>
  <c r="J189" i="5"/>
  <c r="J8" i="5"/>
  <c r="J10" i="5"/>
  <c r="J117" i="5"/>
  <c r="J118" i="5"/>
  <c r="J180" i="5"/>
  <c r="J68" i="5"/>
  <c r="J79" i="5"/>
  <c r="J87" i="5"/>
  <c r="J91" i="5"/>
  <c r="J93" i="5"/>
  <c r="J95" i="5"/>
  <c r="J119" i="5"/>
  <c r="J64" i="5"/>
  <c r="J66" i="5"/>
  <c r="J102" i="5"/>
  <c r="J116" i="5"/>
  <c r="J115" i="5"/>
  <c r="J114" i="5"/>
  <c r="J86" i="5"/>
  <c r="J99" i="5"/>
  <c r="J83" i="5"/>
  <c r="J85" i="5"/>
  <c r="J98" i="5"/>
  <c r="J82" i="5"/>
  <c r="J90" i="5"/>
  <c r="J65" i="5"/>
  <c r="J67" i="5"/>
  <c r="J78" i="5"/>
  <c r="J81" i="5"/>
  <c r="J89" i="5"/>
  <c r="J15" i="5"/>
  <c r="J63" i="5"/>
  <c r="J9" i="5"/>
  <c r="J14" i="5"/>
  <c r="J62" i="5"/>
  <c r="J12" i="5"/>
  <c r="J11" i="5"/>
  <c r="S419" i="5" l="1"/>
  <c r="N419" i="5"/>
  <c r="L419" i="5"/>
  <c r="S418" i="5"/>
  <c r="N418" i="5"/>
  <c r="L418" i="5"/>
  <c r="S417" i="5"/>
  <c r="N417" i="5"/>
  <c r="L417" i="5"/>
  <c r="S416" i="5"/>
  <c r="N416" i="5"/>
  <c r="L416" i="5"/>
  <c r="S415" i="5"/>
  <c r="N415" i="5"/>
  <c r="L415" i="5"/>
  <c r="S414" i="5"/>
  <c r="N414" i="5"/>
  <c r="L414" i="5"/>
  <c r="S399" i="5"/>
  <c r="N399" i="5"/>
  <c r="L399" i="5"/>
  <c r="S398" i="5"/>
  <c r="M398" i="5"/>
  <c r="L398" i="5"/>
  <c r="S397" i="5"/>
  <c r="M397" i="5"/>
  <c r="L397" i="5"/>
  <c r="S396" i="5"/>
  <c r="M396" i="5"/>
  <c r="L396" i="5"/>
  <c r="S395" i="5"/>
  <c r="M395" i="5"/>
  <c r="L395" i="5"/>
  <c r="S394" i="5"/>
  <c r="M394" i="5"/>
  <c r="L394" i="5"/>
  <c r="S393" i="5"/>
  <c r="M393" i="5"/>
  <c r="L393" i="5"/>
  <c r="S392" i="5"/>
  <c r="M392" i="5"/>
  <c r="L392" i="5"/>
  <c r="S391" i="5"/>
  <c r="M391" i="5"/>
  <c r="L391" i="5"/>
  <c r="S390" i="5"/>
  <c r="L390" i="5"/>
  <c r="J391" i="5" l="1"/>
  <c r="J395" i="5"/>
  <c r="J399" i="5"/>
  <c r="J415" i="5"/>
  <c r="J419" i="5"/>
  <c r="J394" i="5"/>
  <c r="J398" i="5"/>
  <c r="J414" i="5"/>
  <c r="J418" i="5"/>
  <c r="J393" i="5"/>
  <c r="J397" i="5"/>
  <c r="J392" i="5"/>
  <c r="J396" i="5"/>
  <c r="J390" i="5"/>
  <c r="J417" i="5"/>
  <c r="J416" i="5"/>
  <c r="F87" i="2" l="1"/>
  <c r="F91" i="2"/>
  <c r="F86" i="2"/>
  <c r="L87" i="2"/>
  <c r="L91" i="2"/>
  <c r="L86" i="2"/>
  <c r="K84" i="2"/>
  <c r="K85" i="2"/>
  <c r="K83" i="2"/>
  <c r="L82" i="2"/>
  <c r="L81" i="2"/>
  <c r="L80" i="2"/>
  <c r="L79" i="2"/>
  <c r="L78" i="2"/>
  <c r="L77" i="2"/>
  <c r="Q130" i="2"/>
  <c r="J130" i="2"/>
  <c r="Q129" i="2"/>
  <c r="J129" i="2"/>
  <c r="Q102" i="2"/>
  <c r="J102" i="2"/>
  <c r="Q95" i="2"/>
  <c r="J95" i="2"/>
  <c r="Q91" i="2"/>
  <c r="J91" i="2"/>
  <c r="Q87" i="2"/>
  <c r="J87" i="2"/>
  <c r="Q86" i="2"/>
  <c r="J86" i="2"/>
  <c r="Q85" i="2"/>
  <c r="J85" i="2"/>
  <c r="Q84" i="2"/>
  <c r="J84" i="2"/>
  <c r="Q83" i="2"/>
  <c r="J83" i="2"/>
  <c r="Q82" i="2"/>
  <c r="J82" i="2"/>
  <c r="Q81" i="2"/>
  <c r="J81" i="2"/>
  <c r="Q80" i="2"/>
  <c r="J80" i="2"/>
  <c r="Q79" i="2"/>
  <c r="J79" i="2"/>
  <c r="Q78" i="2"/>
  <c r="J78" i="2"/>
  <c r="Q77" i="2"/>
  <c r="J77" i="2"/>
  <c r="H95" i="2" l="1"/>
  <c r="H82" i="2"/>
  <c r="H84" i="2"/>
  <c r="H86" i="2"/>
  <c r="H130" i="2"/>
  <c r="H91" i="2"/>
  <c r="H77" i="2"/>
  <c r="H129" i="2"/>
  <c r="H79" i="2"/>
  <c r="H85" i="2"/>
  <c r="H87" i="2"/>
  <c r="H102" i="2"/>
  <c r="H81" i="2"/>
  <c r="H78" i="2"/>
  <c r="H80" i="2"/>
  <c r="H83" i="2"/>
  <c r="S426" i="5" l="1"/>
  <c r="L426" i="5"/>
  <c r="S425" i="5"/>
  <c r="L425" i="5"/>
  <c r="S424" i="5"/>
  <c r="L424" i="5"/>
  <c r="S422" i="5"/>
  <c r="L422" i="5"/>
  <c r="S421" i="5"/>
  <c r="L421" i="5"/>
  <c r="S388" i="5"/>
  <c r="L388" i="5"/>
  <c r="S387" i="5"/>
  <c r="L387" i="5"/>
  <c r="S374" i="5"/>
  <c r="L374" i="5"/>
  <c r="S372" i="5"/>
  <c r="L372" i="5"/>
  <c r="S371" i="5"/>
  <c r="L371" i="5"/>
  <c r="S347" i="5"/>
  <c r="L347" i="5"/>
  <c r="S346" i="5"/>
  <c r="L346" i="5"/>
  <c r="S345" i="5"/>
  <c r="L345" i="5"/>
  <c r="S344" i="5"/>
  <c r="L344" i="5"/>
  <c r="S343" i="5"/>
  <c r="L343" i="5"/>
  <c r="S342" i="5"/>
  <c r="L342" i="5"/>
  <c r="S341" i="5"/>
  <c r="L341" i="5"/>
  <c r="S340" i="5"/>
  <c r="L340" i="5"/>
  <c r="S339" i="5"/>
  <c r="L339" i="5"/>
  <c r="S338" i="5"/>
  <c r="L338" i="5"/>
  <c r="S337" i="5"/>
  <c r="L337" i="5"/>
  <c r="S336" i="5"/>
  <c r="L336" i="5"/>
  <c r="S335" i="5"/>
  <c r="L335" i="5"/>
  <c r="S334" i="5"/>
  <c r="L334" i="5"/>
  <c r="S333" i="5"/>
  <c r="L333" i="5"/>
  <c r="S332" i="5"/>
  <c r="L332" i="5"/>
  <c r="S311" i="5"/>
  <c r="L311" i="5"/>
  <c r="S310" i="5"/>
  <c r="L310" i="5"/>
  <c r="S309" i="5"/>
  <c r="L309" i="5"/>
  <c r="S307" i="5"/>
  <c r="L307" i="5"/>
  <c r="S305" i="5"/>
  <c r="L305" i="5"/>
  <c r="S304" i="5"/>
  <c r="L304" i="5"/>
  <c r="S302" i="5"/>
  <c r="L302" i="5"/>
  <c r="S301" i="5"/>
  <c r="L301" i="5"/>
  <c r="S299" i="5"/>
  <c r="L299" i="5"/>
  <c r="S298" i="5"/>
  <c r="L298" i="5"/>
  <c r="S297" i="5"/>
  <c r="L297" i="5"/>
  <c r="S296" i="5"/>
  <c r="L296" i="5"/>
  <c r="S295" i="5"/>
  <c r="L295" i="5"/>
  <c r="S294" i="5"/>
  <c r="L294" i="5"/>
  <c r="S293" i="5"/>
  <c r="L293" i="5"/>
  <c r="S292" i="5"/>
  <c r="L292" i="5"/>
  <c r="L291" i="5"/>
  <c r="S291" i="5"/>
  <c r="L300" i="5"/>
  <c r="S300" i="5"/>
  <c r="L303" i="5"/>
  <c r="S303" i="5"/>
  <c r="S290" i="5"/>
  <c r="L290" i="5"/>
  <c r="S289" i="5"/>
  <c r="L289" i="5"/>
  <c r="S287" i="5"/>
  <c r="L287" i="5"/>
  <c r="S286" i="5"/>
  <c r="L286" i="5"/>
  <c r="S277" i="5"/>
  <c r="L277" i="5"/>
  <c r="S276" i="5"/>
  <c r="L276" i="5"/>
  <c r="S275" i="5"/>
  <c r="L275" i="5"/>
  <c r="S274" i="5"/>
  <c r="L274" i="5"/>
  <c r="S213" i="5"/>
  <c r="L213" i="5"/>
  <c r="S212" i="5"/>
  <c r="L212" i="5"/>
  <c r="S211" i="5"/>
  <c r="L211" i="5"/>
  <c r="S209" i="5"/>
  <c r="L209" i="5"/>
  <c r="S208" i="5"/>
  <c r="L208" i="5"/>
  <c r="S207" i="5"/>
  <c r="L207" i="5"/>
  <c r="S206" i="5"/>
  <c r="L206" i="5"/>
  <c r="S205" i="5"/>
  <c r="L205" i="5"/>
  <c r="S204" i="5"/>
  <c r="L204" i="5"/>
  <c r="S203" i="5"/>
  <c r="L203" i="5"/>
  <c r="S202" i="5"/>
  <c r="L202" i="5"/>
  <c r="S201" i="5"/>
  <c r="L201" i="5"/>
  <c r="S200" i="5"/>
  <c r="L200" i="5"/>
  <c r="S199" i="5"/>
  <c r="L199" i="5"/>
  <c r="S198" i="5"/>
  <c r="L198" i="5"/>
  <c r="S197" i="5"/>
  <c r="L197" i="5"/>
  <c r="S151" i="5"/>
  <c r="S161" i="5"/>
  <c r="L161" i="5"/>
  <c r="S160" i="5"/>
  <c r="L160" i="5"/>
  <c r="S159" i="5"/>
  <c r="L159" i="5"/>
  <c r="S158" i="5"/>
  <c r="L158" i="5"/>
  <c r="S157" i="5"/>
  <c r="L157" i="5"/>
  <c r="S156" i="5"/>
  <c r="L156" i="5"/>
  <c r="S155" i="5"/>
  <c r="L155" i="5"/>
  <c r="S154" i="5"/>
  <c r="L154" i="5"/>
  <c r="S153" i="5"/>
  <c r="L153" i="5"/>
  <c r="S152" i="5"/>
  <c r="L152" i="5"/>
  <c r="L151" i="5"/>
  <c r="J371" i="5" l="1"/>
  <c r="J425" i="5"/>
  <c r="J310" i="5"/>
  <c r="J340" i="5"/>
  <c r="J343" i="5"/>
  <c r="J347" i="5"/>
  <c r="J424" i="5"/>
  <c r="J426" i="5"/>
  <c r="J388" i="5"/>
  <c r="J335" i="5"/>
  <c r="J339" i="5"/>
  <c r="J422" i="5"/>
  <c r="J387" i="5"/>
  <c r="J332" i="5"/>
  <c r="J421" i="5"/>
  <c r="J305" i="5"/>
  <c r="J374" i="5"/>
  <c r="J372" i="5"/>
  <c r="J309" i="5"/>
  <c r="J344" i="5"/>
  <c r="J345" i="5"/>
  <c r="J297" i="5"/>
  <c r="J311" i="5"/>
  <c r="J342" i="5"/>
  <c r="J346" i="5"/>
  <c r="J334" i="5"/>
  <c r="J336" i="5"/>
  <c r="J303" i="5"/>
  <c r="J337" i="5"/>
  <c r="J333" i="5"/>
  <c r="J338" i="5"/>
  <c r="J341" i="5"/>
  <c r="J293" i="5"/>
  <c r="J287" i="5"/>
  <c r="J290" i="5"/>
  <c r="J292" i="5"/>
  <c r="J307" i="5"/>
  <c r="J304" i="5"/>
  <c r="J299" i="5"/>
  <c r="J298" i="5"/>
  <c r="J301" i="5"/>
  <c r="J289" i="5"/>
  <c r="J294" i="5"/>
  <c r="J296" i="5"/>
  <c r="J302" i="5"/>
  <c r="J300" i="5"/>
  <c r="J295" i="5"/>
  <c r="J286" i="5"/>
  <c r="J151" i="5"/>
  <c r="J202" i="5"/>
  <c r="J204" i="5"/>
  <c r="J206" i="5"/>
  <c r="J211" i="5"/>
  <c r="J213" i="5"/>
  <c r="J275" i="5"/>
  <c r="J277" i="5"/>
  <c r="J291" i="5"/>
  <c r="J158" i="5"/>
  <c r="J197" i="5"/>
  <c r="J274" i="5"/>
  <c r="J276" i="5"/>
  <c r="J160" i="5"/>
  <c r="J153" i="5"/>
  <c r="J157" i="5"/>
  <c r="J159" i="5"/>
  <c r="J161" i="5"/>
  <c r="J201" i="5"/>
  <c r="J203" i="5"/>
  <c r="J207" i="5"/>
  <c r="J209" i="5"/>
  <c r="J212" i="5"/>
  <c r="J154" i="5"/>
  <c r="J198" i="5"/>
  <c r="J200" i="5"/>
  <c r="J152" i="5"/>
  <c r="J199" i="5"/>
  <c r="J205" i="5"/>
  <c r="J208" i="5"/>
  <c r="J156" i="5"/>
  <c r="J155" i="5"/>
  <c r="L13" i="5" l="1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5" i="5"/>
  <c r="L56" i="5"/>
  <c r="L57" i="5"/>
  <c r="L58" i="5"/>
  <c r="L59" i="5"/>
  <c r="L60" i="5"/>
  <c r="L61" i="5"/>
  <c r="L69" i="5"/>
  <c r="L70" i="5"/>
  <c r="L71" i="5"/>
  <c r="L72" i="5"/>
  <c r="L73" i="5"/>
  <c r="L74" i="5"/>
  <c r="L75" i="5"/>
  <c r="L76" i="5"/>
  <c r="L77" i="5"/>
  <c r="L96" i="5"/>
  <c r="L105" i="5"/>
  <c r="L106" i="5"/>
  <c r="L107" i="5"/>
  <c r="L108" i="5"/>
  <c r="L109" i="5"/>
  <c r="L110" i="5"/>
  <c r="L111" i="5"/>
  <c r="L112" i="5"/>
  <c r="L113" i="5"/>
  <c r="L121" i="5"/>
  <c r="L122" i="5"/>
  <c r="L123" i="5"/>
  <c r="L124" i="5"/>
  <c r="L125" i="5"/>
  <c r="L126" i="5"/>
  <c r="L127" i="5"/>
  <c r="L128" i="5"/>
  <c r="L129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50" i="5"/>
  <c r="L162" i="5"/>
  <c r="L175" i="5"/>
  <c r="L186" i="5"/>
  <c r="L196" i="5"/>
  <c r="L210" i="5"/>
  <c r="L214" i="5"/>
  <c r="L221" i="5"/>
  <c r="L226" i="5"/>
  <c r="L227" i="5"/>
  <c r="L228" i="5"/>
  <c r="L229" i="5"/>
  <c r="L230" i="5"/>
  <c r="L231" i="5"/>
  <c r="L232" i="5"/>
  <c r="L240" i="5"/>
  <c r="L243" i="5"/>
  <c r="L244" i="5"/>
  <c r="L245" i="5"/>
  <c r="L246" i="5"/>
  <c r="L247" i="5"/>
  <c r="L248" i="5"/>
  <c r="L249" i="5"/>
  <c r="L250" i="5"/>
  <c r="L251" i="5"/>
  <c r="L252" i="5"/>
  <c r="L255" i="5"/>
  <c r="L256" i="5"/>
  <c r="L260" i="5"/>
  <c r="L261" i="5"/>
  <c r="L262" i="5"/>
  <c r="L263" i="5"/>
  <c r="L264" i="5"/>
  <c r="L265" i="5"/>
  <c r="L266" i="5"/>
  <c r="L267" i="5"/>
  <c r="L268" i="5"/>
  <c r="L269" i="5"/>
  <c r="L270" i="5"/>
  <c r="L273" i="5"/>
  <c r="L278" i="5"/>
  <c r="L281" i="5"/>
  <c r="L285" i="5"/>
  <c r="L288" i="5"/>
  <c r="L306" i="5"/>
  <c r="L308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48" i="5"/>
  <c r="L349" i="5"/>
  <c r="L350" i="5"/>
  <c r="L351" i="5"/>
  <c r="L354" i="5"/>
  <c r="L363" i="5"/>
  <c r="L368" i="5"/>
  <c r="L370" i="5"/>
  <c r="L375" i="5"/>
  <c r="L379" i="5"/>
  <c r="L389" i="5"/>
  <c r="L400" i="5"/>
  <c r="L413" i="5"/>
  <c r="L420" i="5"/>
  <c r="L423" i="5"/>
  <c r="L427" i="5"/>
  <c r="L432" i="5"/>
  <c r="S13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5" i="5"/>
  <c r="S56" i="5"/>
  <c r="S57" i="5"/>
  <c r="S58" i="5"/>
  <c r="S59" i="5"/>
  <c r="S60" i="5"/>
  <c r="S61" i="5"/>
  <c r="S69" i="5"/>
  <c r="S70" i="5"/>
  <c r="S71" i="5"/>
  <c r="S72" i="5"/>
  <c r="S73" i="5"/>
  <c r="S74" i="5"/>
  <c r="S75" i="5"/>
  <c r="S76" i="5"/>
  <c r="S77" i="5"/>
  <c r="S96" i="5"/>
  <c r="S105" i="5"/>
  <c r="S106" i="5"/>
  <c r="S107" i="5"/>
  <c r="S108" i="5"/>
  <c r="S109" i="5"/>
  <c r="S110" i="5"/>
  <c r="S111" i="5"/>
  <c r="S112" i="5"/>
  <c r="S113" i="5"/>
  <c r="S121" i="5"/>
  <c r="S122" i="5"/>
  <c r="S123" i="5"/>
  <c r="S124" i="5"/>
  <c r="S125" i="5"/>
  <c r="S126" i="5"/>
  <c r="S127" i="5"/>
  <c r="S128" i="5"/>
  <c r="S129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50" i="5"/>
  <c r="S162" i="5"/>
  <c r="S175" i="5"/>
  <c r="S186" i="5"/>
  <c r="S196" i="5"/>
  <c r="S210" i="5"/>
  <c r="S214" i="5"/>
  <c r="S221" i="5"/>
  <c r="S226" i="5"/>
  <c r="S227" i="5"/>
  <c r="S228" i="5"/>
  <c r="S229" i="5"/>
  <c r="S230" i="5"/>
  <c r="S231" i="5"/>
  <c r="S232" i="5"/>
  <c r="S240" i="5"/>
  <c r="S243" i="5"/>
  <c r="S244" i="5"/>
  <c r="S245" i="5"/>
  <c r="S246" i="5"/>
  <c r="S247" i="5"/>
  <c r="S248" i="5"/>
  <c r="S249" i="5"/>
  <c r="S250" i="5"/>
  <c r="S251" i="5"/>
  <c r="S252" i="5"/>
  <c r="S255" i="5"/>
  <c r="S256" i="5"/>
  <c r="S260" i="5"/>
  <c r="S261" i="5"/>
  <c r="S262" i="5"/>
  <c r="S263" i="5"/>
  <c r="S264" i="5"/>
  <c r="S265" i="5"/>
  <c r="S266" i="5"/>
  <c r="S267" i="5"/>
  <c r="S268" i="5"/>
  <c r="S269" i="5"/>
  <c r="S270" i="5"/>
  <c r="S273" i="5"/>
  <c r="S278" i="5"/>
  <c r="S281" i="5"/>
  <c r="S285" i="5"/>
  <c r="S288" i="5"/>
  <c r="S306" i="5"/>
  <c r="S308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48" i="5"/>
  <c r="S349" i="5"/>
  <c r="S350" i="5"/>
  <c r="S351" i="5"/>
  <c r="S354" i="5"/>
  <c r="S363" i="5"/>
  <c r="S368" i="5"/>
  <c r="S370" i="5"/>
  <c r="S375" i="5"/>
  <c r="S379" i="5"/>
  <c r="S389" i="5"/>
  <c r="S400" i="5"/>
  <c r="S413" i="5"/>
  <c r="S420" i="5"/>
  <c r="S423" i="5"/>
  <c r="S427" i="5"/>
  <c r="S432" i="5"/>
  <c r="J6" i="4"/>
  <c r="J7" i="4"/>
  <c r="H7" i="4" s="1"/>
  <c r="J8" i="4"/>
  <c r="J9" i="4"/>
  <c r="J10" i="4"/>
  <c r="J11" i="4"/>
  <c r="H11" i="4" s="1"/>
  <c r="J12" i="4"/>
  <c r="J13" i="4"/>
  <c r="J14" i="4"/>
  <c r="J15" i="4"/>
  <c r="H15" i="4" s="1"/>
  <c r="J16" i="4"/>
  <c r="J17" i="4"/>
  <c r="J18" i="4"/>
  <c r="J19" i="4"/>
  <c r="H19" i="4" s="1"/>
  <c r="J20" i="4"/>
  <c r="J21" i="4"/>
  <c r="J22" i="4"/>
  <c r="J23" i="4"/>
  <c r="H23" i="4" s="1"/>
  <c r="J24" i="4"/>
  <c r="J25" i="4"/>
  <c r="J26" i="4"/>
  <c r="H26" i="4" s="1"/>
  <c r="J27" i="4"/>
  <c r="J28" i="4"/>
  <c r="J29" i="4"/>
  <c r="J30" i="4"/>
  <c r="J31" i="4"/>
  <c r="J32" i="4"/>
  <c r="J33" i="4"/>
  <c r="J35" i="4"/>
  <c r="Q6" i="4"/>
  <c r="H6" i="4" s="1"/>
  <c r="Q7" i="4"/>
  <c r="Q8" i="4"/>
  <c r="Q9" i="4"/>
  <c r="Q10" i="4"/>
  <c r="H10" i="4" s="1"/>
  <c r="Q11" i="4"/>
  <c r="Q12" i="4"/>
  <c r="Q13" i="4"/>
  <c r="Q14" i="4"/>
  <c r="H14" i="4" s="1"/>
  <c r="Q15" i="4"/>
  <c r="Q16" i="4"/>
  <c r="Q17" i="4"/>
  <c r="Q18" i="4"/>
  <c r="H18" i="4" s="1"/>
  <c r="Q19" i="4"/>
  <c r="Q20" i="4"/>
  <c r="Q21" i="4"/>
  <c r="Q22" i="4"/>
  <c r="H22" i="4" s="1"/>
  <c r="Q23" i="4"/>
  <c r="Q24" i="4"/>
  <c r="Q25" i="4"/>
  <c r="Q27" i="4"/>
  <c r="H27" i="4" s="1"/>
  <c r="Q28" i="4"/>
  <c r="Q29" i="4"/>
  <c r="Q30" i="4"/>
  <c r="Q31" i="4"/>
  <c r="Q32" i="4"/>
  <c r="Q35" i="4"/>
  <c r="Q23" i="2"/>
  <c r="Q33" i="2"/>
  <c r="Q34" i="2"/>
  <c r="Q35" i="2"/>
  <c r="Q36" i="2"/>
  <c r="Q37" i="2"/>
  <c r="Q38" i="2"/>
  <c r="Q39" i="2"/>
  <c r="Q40" i="2"/>
  <c r="Q41" i="2"/>
  <c r="Q42" i="2"/>
  <c r="Q43" i="2"/>
  <c r="Q55" i="2"/>
  <c r="Q56" i="2"/>
  <c r="Q57" i="2"/>
  <c r="Q58" i="2"/>
  <c r="H58" i="2" s="1"/>
  <c r="Q59" i="2"/>
  <c r="H59" i="2" s="1"/>
  <c r="Q60" i="2"/>
  <c r="Q61" i="2"/>
  <c r="Q62" i="2"/>
  <c r="H62" i="2" s="1"/>
  <c r="Q63" i="2"/>
  <c r="H63" i="2" s="1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92" i="2"/>
  <c r="Q93" i="2"/>
  <c r="Q94" i="2"/>
  <c r="Q96" i="2"/>
  <c r="Q97" i="2"/>
  <c r="Q98" i="2"/>
  <c r="Q99" i="2"/>
  <c r="Q100" i="2"/>
  <c r="Q101" i="2"/>
  <c r="Q104" i="2"/>
  <c r="Q105" i="2"/>
  <c r="Q106" i="2"/>
  <c r="Q108" i="2"/>
  <c r="Q109" i="2"/>
  <c r="Q110" i="2"/>
  <c r="Q111" i="2"/>
  <c r="Q112" i="2"/>
  <c r="Q117" i="2"/>
  <c r="Q119" i="2"/>
  <c r="Q120" i="2"/>
  <c r="Q122" i="2"/>
  <c r="Q123" i="2"/>
  <c r="Q124" i="2"/>
  <c r="Q125" i="2"/>
  <c r="Q126" i="2"/>
  <c r="Q127" i="2"/>
  <c r="Q131" i="2"/>
  <c r="Q133" i="2"/>
  <c r="M5" i="5"/>
  <c r="N5" i="5"/>
  <c r="O5" i="5"/>
  <c r="P5" i="5"/>
  <c r="Q5" i="5"/>
  <c r="R5" i="5"/>
  <c r="I4" i="7"/>
  <c r="K4" i="7"/>
  <c r="L4" i="7"/>
  <c r="M4" i="7"/>
  <c r="N4" i="7"/>
  <c r="O4" i="7"/>
  <c r="P4" i="7"/>
  <c r="J4" i="7"/>
  <c r="I2" i="4"/>
  <c r="K2" i="4"/>
  <c r="L2" i="4"/>
  <c r="M2" i="4"/>
  <c r="N2" i="4"/>
  <c r="O2" i="4"/>
  <c r="P2" i="4"/>
  <c r="H28" i="4"/>
  <c r="H30" i="4"/>
  <c r="H32" i="4"/>
  <c r="Q5" i="4"/>
  <c r="J5" i="4"/>
  <c r="I19" i="2"/>
  <c r="K19" i="2"/>
  <c r="L19" i="2"/>
  <c r="M19" i="2"/>
  <c r="N19" i="2"/>
  <c r="O19" i="2"/>
  <c r="P19" i="2"/>
  <c r="J23" i="2"/>
  <c r="J33" i="2"/>
  <c r="J34" i="2"/>
  <c r="J35" i="2"/>
  <c r="J36" i="2"/>
  <c r="J37" i="2"/>
  <c r="J38" i="2"/>
  <c r="J39" i="2"/>
  <c r="J40" i="2"/>
  <c r="J41" i="2"/>
  <c r="J42" i="2"/>
  <c r="J43" i="2"/>
  <c r="J55" i="2"/>
  <c r="J56" i="2"/>
  <c r="J60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92" i="2"/>
  <c r="J93" i="2"/>
  <c r="J94" i="2"/>
  <c r="J96" i="2"/>
  <c r="J97" i="2"/>
  <c r="J98" i="2"/>
  <c r="J99" i="2"/>
  <c r="J100" i="2"/>
  <c r="J104" i="2"/>
  <c r="J105" i="2"/>
  <c r="J106" i="2"/>
  <c r="J108" i="2"/>
  <c r="J109" i="2"/>
  <c r="J110" i="2"/>
  <c r="J111" i="2"/>
  <c r="J112" i="2"/>
  <c r="J117" i="2"/>
  <c r="J119" i="2"/>
  <c r="J120" i="2"/>
  <c r="J123" i="2"/>
  <c r="J124" i="2"/>
  <c r="J125" i="2"/>
  <c r="J126" i="2"/>
  <c r="J127" i="2"/>
  <c r="J131" i="2"/>
  <c r="J133" i="2"/>
  <c r="J22" i="2"/>
  <c r="Q22" i="2"/>
  <c r="H35" i="4" l="1"/>
  <c r="H24" i="4"/>
  <c r="H20" i="4"/>
  <c r="H16" i="4"/>
  <c r="H12" i="4"/>
  <c r="H8" i="4"/>
  <c r="H31" i="4"/>
  <c r="J2" i="4"/>
  <c r="H93" i="2"/>
  <c r="H74" i="2"/>
  <c r="H70" i="2"/>
  <c r="H66" i="2"/>
  <c r="H43" i="2"/>
  <c r="H39" i="2"/>
  <c r="H35" i="2"/>
  <c r="H55" i="2"/>
  <c r="H40" i="2"/>
  <c r="H36" i="2"/>
  <c r="H23" i="2"/>
  <c r="H75" i="2"/>
  <c r="H71" i="2"/>
  <c r="H67" i="2"/>
  <c r="H5" i="4"/>
  <c r="J141" i="5"/>
  <c r="J49" i="5"/>
  <c r="J17" i="5"/>
  <c r="H125" i="2"/>
  <c r="H118" i="2"/>
  <c r="H110" i="2"/>
  <c r="H97" i="2"/>
  <c r="H133" i="2"/>
  <c r="H114" i="2"/>
  <c r="H106" i="2"/>
  <c r="H101" i="2"/>
  <c r="H126" i="2"/>
  <c r="H122" i="2"/>
  <c r="H119" i="2"/>
  <c r="H115" i="2"/>
  <c r="H111" i="2"/>
  <c r="H107" i="2"/>
  <c r="H98" i="2"/>
  <c r="H94" i="2"/>
  <c r="J19" i="2"/>
  <c r="H132" i="2"/>
  <c r="H124" i="2"/>
  <c r="H121" i="2"/>
  <c r="H117" i="2"/>
  <c r="H113" i="2"/>
  <c r="H109" i="2"/>
  <c r="H105" i="2"/>
  <c r="H100" i="2"/>
  <c r="H96" i="2"/>
  <c r="H92" i="2"/>
  <c r="H73" i="2"/>
  <c r="H69" i="2"/>
  <c r="H65" i="2"/>
  <c r="H61" i="2"/>
  <c r="H57" i="2"/>
  <c r="H42" i="2"/>
  <c r="H38" i="2"/>
  <c r="H34" i="2"/>
  <c r="H22" i="2"/>
  <c r="H131" i="2"/>
  <c r="H127" i="2"/>
  <c r="H123" i="2"/>
  <c r="H120" i="2"/>
  <c r="H116" i="2"/>
  <c r="H112" i="2"/>
  <c r="H108" i="2"/>
  <c r="H104" i="2"/>
  <c r="H99" i="2"/>
  <c r="H76" i="2"/>
  <c r="H72" i="2"/>
  <c r="H68" i="2"/>
  <c r="H64" i="2"/>
  <c r="H60" i="2"/>
  <c r="H56" i="2"/>
  <c r="H41" i="2"/>
  <c r="H37" i="2"/>
  <c r="H33" i="2"/>
  <c r="J306" i="5"/>
  <c r="J127" i="5"/>
  <c r="J350" i="5"/>
  <c r="J322" i="5"/>
  <c r="J278" i="5"/>
  <c r="J228" i="5"/>
  <c r="J262" i="5"/>
  <c r="J214" i="5"/>
  <c r="J363" i="5"/>
  <c r="J331" i="5"/>
  <c r="J315" i="5"/>
  <c r="J265" i="5"/>
  <c r="J249" i="5"/>
  <c r="J138" i="5"/>
  <c r="J122" i="5"/>
  <c r="J106" i="5"/>
  <c r="J74" i="5"/>
  <c r="J58" i="5"/>
  <c r="J42" i="5"/>
  <c r="J26" i="5"/>
  <c r="J107" i="5"/>
  <c r="J423" i="5"/>
  <c r="J348" i="5"/>
  <c r="J328" i="5"/>
  <c r="J320" i="5"/>
  <c r="J308" i="5"/>
  <c r="J270" i="5"/>
  <c r="J226" i="5"/>
  <c r="J143" i="5"/>
  <c r="J71" i="5"/>
  <c r="J51" i="5"/>
  <c r="J43" i="5"/>
  <c r="J379" i="5"/>
  <c r="J370" i="5"/>
  <c r="J330" i="5"/>
  <c r="J314" i="5"/>
  <c r="J268" i="5"/>
  <c r="J264" i="5"/>
  <c r="J256" i="5"/>
  <c r="J240" i="5"/>
  <c r="J149" i="5"/>
  <c r="J137" i="5"/>
  <c r="J129" i="5"/>
  <c r="J121" i="5"/>
  <c r="J113" i="5"/>
  <c r="J77" i="5"/>
  <c r="J73" i="5"/>
  <c r="J57" i="5"/>
  <c r="J25" i="5"/>
  <c r="J248" i="5"/>
  <c r="J413" i="5"/>
  <c r="J375" i="5"/>
  <c r="J354" i="5"/>
  <c r="J326" i="5"/>
  <c r="J318" i="5"/>
  <c r="J260" i="5"/>
  <c r="J252" i="5"/>
  <c r="J244" i="5"/>
  <c r="J232" i="5"/>
  <c r="J196" i="5"/>
  <c r="J145" i="5"/>
  <c r="J125" i="5"/>
  <c r="J109" i="5"/>
  <c r="J105" i="5"/>
  <c r="J69" i="5"/>
  <c r="J61" i="5"/>
  <c r="J53" i="5"/>
  <c r="J45" i="5"/>
  <c r="J41" i="5"/>
  <c r="J37" i="5"/>
  <c r="J33" i="5"/>
  <c r="J21" i="5"/>
  <c r="J427" i="5"/>
  <c r="J389" i="5"/>
  <c r="J368" i="5"/>
  <c r="J324" i="5"/>
  <c r="J316" i="5"/>
  <c r="J312" i="5"/>
  <c r="J288" i="5"/>
  <c r="J266" i="5"/>
  <c r="J250" i="5"/>
  <c r="J246" i="5"/>
  <c r="J230" i="5"/>
  <c r="J210" i="5"/>
  <c r="J186" i="5"/>
  <c r="J175" i="5"/>
  <c r="J147" i="5"/>
  <c r="J139" i="5"/>
  <c r="J123" i="5"/>
  <c r="J111" i="5"/>
  <c r="J75" i="5"/>
  <c r="J59" i="5"/>
  <c r="J55" i="5"/>
  <c r="J47" i="5"/>
  <c r="J39" i="5"/>
  <c r="J19" i="5"/>
  <c r="J23" i="5"/>
  <c r="J351" i="5"/>
  <c r="J327" i="5"/>
  <c r="J323" i="5"/>
  <c r="J319" i="5"/>
  <c r="J269" i="5"/>
  <c r="J261" i="5"/>
  <c r="J245" i="5"/>
  <c r="J229" i="5"/>
  <c r="J221" i="5"/>
  <c r="J162" i="5"/>
  <c r="J150" i="5"/>
  <c r="J146" i="5"/>
  <c r="J142" i="5"/>
  <c r="J126" i="5"/>
  <c r="J110" i="5"/>
  <c r="J70" i="5"/>
  <c r="J54" i="5"/>
  <c r="J50" i="5"/>
  <c r="J46" i="5"/>
  <c r="J18" i="5"/>
  <c r="J31" i="5"/>
  <c r="J38" i="5"/>
  <c r="J35" i="5"/>
  <c r="J34" i="5"/>
  <c r="J30" i="5"/>
  <c r="J29" i="5"/>
  <c r="J27" i="5"/>
  <c r="J22" i="5"/>
  <c r="L5" i="5"/>
  <c r="J432" i="5"/>
  <c r="J420" i="5"/>
  <c r="J400" i="5"/>
  <c r="J349" i="5"/>
  <c r="J329" i="5"/>
  <c r="J325" i="5"/>
  <c r="J321" i="5"/>
  <c r="J317" i="5"/>
  <c r="J313" i="5"/>
  <c r="J285" i="5"/>
  <c r="J281" i="5"/>
  <c r="J273" i="5"/>
  <c r="J267" i="5"/>
  <c r="J263" i="5"/>
  <c r="J255" i="5"/>
  <c r="J251" i="5"/>
  <c r="J247" i="5"/>
  <c r="J243" i="5"/>
  <c r="J231" i="5"/>
  <c r="J227" i="5"/>
  <c r="J148" i="5"/>
  <c r="J144" i="5"/>
  <c r="J140" i="5"/>
  <c r="J128" i="5"/>
  <c r="J124" i="5"/>
  <c r="J112" i="5"/>
  <c r="J108" i="5"/>
  <c r="J96" i="5"/>
  <c r="J76" i="5"/>
  <c r="J72" i="5"/>
  <c r="J60" i="5"/>
  <c r="J56" i="5"/>
  <c r="J52" i="5"/>
  <c r="J48" i="5"/>
  <c r="J44" i="5"/>
  <c r="J40" i="5"/>
  <c r="J36" i="5"/>
  <c r="J32" i="5"/>
  <c r="J28" i="5"/>
  <c r="J24" i="5"/>
  <c r="J20" i="5"/>
  <c r="H33" i="4"/>
  <c r="H29" i="4"/>
  <c r="H25" i="4"/>
  <c r="H21" i="4"/>
  <c r="H17" i="4"/>
  <c r="H13" i="4"/>
  <c r="H9" i="4"/>
  <c r="H2" i="4" l="1"/>
  <c r="H19" i="2"/>
  <c r="H4" i="7"/>
  <c r="D91" i="2"/>
  <c r="C91" i="2"/>
  <c r="F13" i="7" l="1"/>
  <c r="G439" i="5" l="1"/>
  <c r="F36" i="4"/>
  <c r="G151" i="3"/>
  <c r="H417" i="6" l="1"/>
  <c r="F37" i="4" l="1"/>
  <c r="J5" i="5"/>
  <c r="K5" i="5"/>
</calcChain>
</file>

<file path=xl/sharedStrings.xml><?xml version="1.0" encoding="utf-8"?>
<sst xmlns="http://schemas.openxmlformats.org/spreadsheetml/2006/main" count="7445" uniqueCount="2194">
  <si>
    <t>май</t>
  </si>
  <si>
    <t>сентябрь</t>
  </si>
  <si>
    <t>март</t>
  </si>
  <si>
    <t>24-27</t>
  </si>
  <si>
    <t>Чемпионат России</t>
  </si>
  <si>
    <t>27-29</t>
  </si>
  <si>
    <t>ноябрь</t>
  </si>
  <si>
    <t>Первенство России</t>
  </si>
  <si>
    <t>Чемпионат ПФО</t>
  </si>
  <si>
    <t>16-18</t>
  </si>
  <si>
    <t>октябрь</t>
  </si>
  <si>
    <t>Первенство ПФО</t>
  </si>
  <si>
    <t>декабрь</t>
  </si>
  <si>
    <t>февраль</t>
  </si>
  <si>
    <t>февраль-март</t>
  </si>
  <si>
    <t>марта</t>
  </si>
  <si>
    <t>апрель</t>
  </si>
  <si>
    <t>по назначению</t>
  </si>
  <si>
    <t>июнь</t>
  </si>
  <si>
    <t>7-9</t>
  </si>
  <si>
    <t>14-16</t>
  </si>
  <si>
    <t>13-15</t>
  </si>
  <si>
    <t>17-19</t>
  </si>
  <si>
    <t>19-21</t>
  </si>
  <si>
    <t>11-13</t>
  </si>
  <si>
    <t>9-11</t>
  </si>
  <si>
    <t>г. Уфа</t>
  </si>
  <si>
    <t>19-25</t>
  </si>
  <si>
    <t>г. Москва</t>
  </si>
  <si>
    <t>январь</t>
  </si>
  <si>
    <t>апреля</t>
  </si>
  <si>
    <t>мая</t>
  </si>
  <si>
    <t xml:space="preserve">август </t>
  </si>
  <si>
    <t>август</t>
  </si>
  <si>
    <t xml:space="preserve">Кубок России </t>
  </si>
  <si>
    <t>ноября</t>
  </si>
  <si>
    <t>декабря</t>
  </si>
  <si>
    <t>11-15</t>
  </si>
  <si>
    <t>21-25</t>
  </si>
  <si>
    <t>4-7</t>
  </si>
  <si>
    <t>г. Пенза</t>
  </si>
  <si>
    <t>13-16</t>
  </si>
  <si>
    <t>17-20</t>
  </si>
  <si>
    <t>22-26</t>
  </si>
  <si>
    <t>Кубок России</t>
  </si>
  <si>
    <t>июль</t>
  </si>
  <si>
    <t>сентябрь-октябрь</t>
  </si>
  <si>
    <t>г. Оренбург</t>
  </si>
  <si>
    <t>г. Санкт-Петербург</t>
  </si>
  <si>
    <t xml:space="preserve"> март</t>
  </si>
  <si>
    <t>г. Екатеринбург</t>
  </si>
  <si>
    <t>20-22</t>
  </si>
  <si>
    <t>7-10</t>
  </si>
  <si>
    <t>21-24</t>
  </si>
  <si>
    <t>25-31</t>
  </si>
  <si>
    <t>5-7</t>
  </si>
  <si>
    <t>17-18</t>
  </si>
  <si>
    <t>23-26</t>
  </si>
  <si>
    <t>22-24</t>
  </si>
  <si>
    <t>Оренбург</t>
  </si>
  <si>
    <t>19-22</t>
  </si>
  <si>
    <t xml:space="preserve">март </t>
  </si>
  <si>
    <t>14-18</t>
  </si>
  <si>
    <t xml:space="preserve">апрель </t>
  </si>
  <si>
    <t>апрель-май</t>
  </si>
  <si>
    <t>июнь-июль</t>
  </si>
  <si>
    <t xml:space="preserve">июль </t>
  </si>
  <si>
    <t>ноябрь-декабрь</t>
  </si>
  <si>
    <t>25-27</t>
  </si>
  <si>
    <t xml:space="preserve">по назначению </t>
  </si>
  <si>
    <t>май, июнь</t>
  </si>
  <si>
    <t>1-5</t>
  </si>
  <si>
    <t>Конный спорт</t>
  </si>
  <si>
    <t>Чемпионат и первенство ПФО</t>
  </si>
  <si>
    <t>24-25</t>
  </si>
  <si>
    <t>Тренировочное мероприятие</t>
  </si>
  <si>
    <t>26-27</t>
  </si>
  <si>
    <t>Всероссийские соревнования "Мемориал Знаменских"</t>
  </si>
  <si>
    <t>19-20</t>
  </si>
  <si>
    <t xml:space="preserve">Тренировочное мероприятие </t>
  </si>
  <si>
    <t>Чемпионат России по легкоатлетическому кроссу</t>
  </si>
  <si>
    <t>Финал Кубка России</t>
  </si>
  <si>
    <t>март- апрель</t>
  </si>
  <si>
    <t>г. Чебоксары</t>
  </si>
  <si>
    <t>октября</t>
  </si>
  <si>
    <t>октябрь-ноябрь</t>
  </si>
  <si>
    <t>22-25</t>
  </si>
  <si>
    <t>Пулевая стрельба</t>
  </si>
  <si>
    <t>Спортивная акробатика</t>
  </si>
  <si>
    <t>Чемпионат и Первенство ПФО</t>
  </si>
  <si>
    <t>26-30</t>
  </si>
  <si>
    <t>Спортивное ориентирование</t>
  </si>
  <si>
    <t>Тяжелая атлетика</t>
  </si>
  <si>
    <t>16-20</t>
  </si>
  <si>
    <t>Фигурное катание на коньках</t>
  </si>
  <si>
    <t>10-12</t>
  </si>
  <si>
    <t>18-22</t>
  </si>
  <si>
    <t>4-5</t>
  </si>
  <si>
    <t>Баскетбол</t>
  </si>
  <si>
    <t>Волейбол</t>
  </si>
  <si>
    <t>Гандбол</t>
  </si>
  <si>
    <t>Первенство России среди юношей 2005 г.р.</t>
  </si>
  <si>
    <t>Первенство России среди юношей 2006 г.р.</t>
  </si>
  <si>
    <t>Лапта</t>
  </si>
  <si>
    <t>Настольный теннис</t>
  </si>
  <si>
    <t>12-16</t>
  </si>
  <si>
    <t>г. Сочи
Краснодарский
край</t>
  </si>
  <si>
    <t>г. Кострома</t>
  </si>
  <si>
    <t>18-31</t>
  </si>
  <si>
    <t>Самарская обл.</t>
  </si>
  <si>
    <t>12-22</t>
  </si>
  <si>
    <t>г. Самара</t>
  </si>
  <si>
    <t>май-июнь</t>
  </si>
  <si>
    <t>Теннис</t>
  </si>
  <si>
    <t>Футбол</t>
  </si>
  <si>
    <t xml:space="preserve">по вызову </t>
  </si>
  <si>
    <t xml:space="preserve">3 дн. </t>
  </si>
  <si>
    <t>№</t>
  </si>
  <si>
    <t>Наименование мероприятия</t>
  </si>
  <si>
    <t>Дата проведения</t>
  </si>
  <si>
    <t>Месяц</t>
  </si>
  <si>
    <t>Место проведения</t>
  </si>
  <si>
    <t>Кол-во уч-ов (команд)</t>
  </si>
  <si>
    <t>6-7</t>
  </si>
  <si>
    <t>14</t>
  </si>
  <si>
    <t>15-16</t>
  </si>
  <si>
    <t>23-25</t>
  </si>
  <si>
    <t>28-29</t>
  </si>
  <si>
    <t>по положению</t>
  </si>
  <si>
    <t>августа</t>
  </si>
  <si>
    <t xml:space="preserve">Областной фестиваль дворового спорта </t>
  </si>
  <si>
    <t>2 дня</t>
  </si>
  <si>
    <t>Военно-спортивная игра "Зарница Поволжья"</t>
  </si>
  <si>
    <t>СОЛКД "Самородово"</t>
  </si>
  <si>
    <t>3 дн.</t>
  </si>
  <si>
    <t>Наименование спортивного мероприятия (соревнования, ТМ)</t>
  </si>
  <si>
    <t>Фестиваль дворового спорта</t>
  </si>
  <si>
    <t>XIII Всероссийские летние сельские спортивные игры</t>
  </si>
  <si>
    <t>по назначению (Финал Россия)</t>
  </si>
  <si>
    <t>Всероссийский фестиваль национальных и неолимпийских видов спорта</t>
  </si>
  <si>
    <t>август-декабрь</t>
  </si>
  <si>
    <t>октябрь- ноябрь</t>
  </si>
  <si>
    <t>Спартакиада пенсионеров России</t>
  </si>
  <si>
    <t xml:space="preserve">Комплексные физкультурные и физкультурно - спортивные мероприятия </t>
  </si>
  <si>
    <t xml:space="preserve">1.1 Комплексные мероприятия </t>
  </si>
  <si>
    <t>Раздел I</t>
  </si>
  <si>
    <t>Соревнования по самбо</t>
  </si>
  <si>
    <t>Соревнования по настольному теннису</t>
  </si>
  <si>
    <t>Зональные соревнования</t>
  </si>
  <si>
    <t>Финальные соревнования</t>
  </si>
  <si>
    <t>Соревнования по бильярду</t>
  </si>
  <si>
    <t>сентябрь- октябрь</t>
  </si>
  <si>
    <t>Спартакиада  среди  работников судебной системы Оренбургской области</t>
  </si>
  <si>
    <t xml:space="preserve"> Всероссийские массовые соревнования </t>
  </si>
  <si>
    <t>Фестивали</t>
  </si>
  <si>
    <t>г. Соль-Илецк</t>
  </si>
  <si>
    <t>Велосипедный спорт</t>
  </si>
  <si>
    <t>3-5</t>
  </si>
  <si>
    <t>Областной турнир памяти И.С. Рынкова</t>
  </si>
  <si>
    <t>18-20</t>
  </si>
  <si>
    <t>Гиревой спорт</t>
  </si>
  <si>
    <t>Легкая атлетика</t>
  </si>
  <si>
    <t>Легкоатлетический турнир на призы ЗТР Кирамова С.Х.</t>
  </si>
  <si>
    <t xml:space="preserve">г. Оренбург  </t>
  </si>
  <si>
    <t>г. Сорочинск</t>
  </si>
  <si>
    <t>25-26</t>
  </si>
  <si>
    <t>Областные соревнования на призы выпускников ООДЮСШ</t>
  </si>
  <si>
    <t>Лыжные гонки</t>
  </si>
  <si>
    <t>23-24</t>
  </si>
  <si>
    <t>г. Медногорск</t>
  </si>
  <si>
    <t>16-17</t>
  </si>
  <si>
    <t>г. Кувандык</t>
  </si>
  <si>
    <t xml:space="preserve">г. Оренбург </t>
  </si>
  <si>
    <t>Плавание</t>
  </si>
  <si>
    <t>26-28</t>
  </si>
  <si>
    <t>10-13</t>
  </si>
  <si>
    <t>Открытый областной турнир по тяжелой атлетике среди юношей и девушек памяти Порошина Б.К.</t>
  </si>
  <si>
    <t>г. Оренбург 
СКК "Оренбуржье"</t>
  </si>
  <si>
    <t>Всероссийские соревнования "Памяти В.С. Черномырдина"</t>
  </si>
  <si>
    <t>Областной турнир по футболу, посвященный "Дню победы"</t>
  </si>
  <si>
    <t>Турнир ветеранов по футболу, посвященный "Дню физкультурника"</t>
  </si>
  <si>
    <t>Всероссийский турнир "Кубок Владислава Третьяка" (юноши 2008 г.р.)</t>
  </si>
  <si>
    <t>г. Орск</t>
  </si>
  <si>
    <t>Хоккей</t>
  </si>
  <si>
    <t>Шахматы</t>
  </si>
  <si>
    <t>Шашки</t>
  </si>
  <si>
    <t>Раздел II</t>
  </si>
  <si>
    <t>Первенство Оренбургской области</t>
  </si>
  <si>
    <t>Автомобильный спорт</t>
  </si>
  <si>
    <t>20-21</t>
  </si>
  <si>
    <t>Армейский рукопашный бой</t>
  </si>
  <si>
    <t>январь - март</t>
  </si>
  <si>
    <t>Дивизиональный этап чемпионат школьной баскетбольной лиги КЭС-Баскет юноши и девушки (полуфинал)</t>
  </si>
  <si>
    <t>24-26</t>
  </si>
  <si>
    <t>Региональный финал чемпионата школьной баскетбольной лиги КЭС-Баскет юноши и девушки</t>
  </si>
  <si>
    <t>Первенство области среди команд Ветеранов на призы Гайского ГОКа</t>
  </si>
  <si>
    <t>Чемпионат области  среди женских команд</t>
  </si>
  <si>
    <t>Чемпионат Оренбургской области 3х3 среди мужских и женских команд</t>
  </si>
  <si>
    <t>Кубок Оренбургской области 3х3 среди мужских и женских команд</t>
  </si>
  <si>
    <t>Кубок Оренбургской области среди мужских команд</t>
  </si>
  <si>
    <t>22-23</t>
  </si>
  <si>
    <t>20-23</t>
  </si>
  <si>
    <t>16-19</t>
  </si>
  <si>
    <t>Открытый чемпионат 106 учебного центра войск ПВО по лыжному спорту</t>
  </si>
  <si>
    <t>106 учебный центр ВПВО СВ</t>
  </si>
  <si>
    <t>Открытый чемпионат 106 учебного центра войск ПВО по армейскому рукопашному бою</t>
  </si>
  <si>
    <t>Открытый чемпионат 106 учебного центра войск ПВО по офицерскому троеборью</t>
  </si>
  <si>
    <t>Открытый чемпионат 106 учебного центра войск ПВО по военному пятиборью</t>
  </si>
  <si>
    <t>Открытый чемпионат 106 учебного центра войск ПВО по стрельбе из табельного и штатного оружия</t>
  </si>
  <si>
    <t>Военно прикладной вид спорта</t>
  </si>
  <si>
    <t>Областной турнир среди мужских команд "Волейбольная лига"</t>
  </si>
  <si>
    <t>21-23</t>
  </si>
  <si>
    <t>2-4</t>
  </si>
  <si>
    <t>1-3</t>
  </si>
  <si>
    <t>Первенство области среди ветеранов спорта</t>
  </si>
  <si>
    <t>06-08</t>
  </si>
  <si>
    <t>г. Новотроицк</t>
  </si>
  <si>
    <t>11-12</t>
  </si>
  <si>
    <t>Открытый Кубок Оренбургской области по гандболу среди мужских команд памяти М.М. Никулина</t>
  </si>
  <si>
    <t>18-19</t>
  </si>
  <si>
    <t>сентября</t>
  </si>
  <si>
    <t>Открытый Чемпионат Оренбургской области по гандболу среди мужских любительских команд памяти В.В. Каракулева</t>
  </si>
  <si>
    <t xml:space="preserve">Чемпионат области                               </t>
  </si>
  <si>
    <t>28-30</t>
  </si>
  <si>
    <t>Городошный спорт</t>
  </si>
  <si>
    <t>7-8</t>
  </si>
  <si>
    <t>КСК "Дубровский", Оренбургская обл.</t>
  </si>
  <si>
    <t>Кубок Оренбургской области</t>
  </si>
  <si>
    <t>п. Саракташ</t>
  </si>
  <si>
    <t>Чемпионат области (лапта)мужчины</t>
  </si>
  <si>
    <t>Чемпионат области (лапта)женщины</t>
  </si>
  <si>
    <t>г. Бузулук</t>
  </si>
  <si>
    <t>Кубок ректора ОГПУ</t>
  </si>
  <si>
    <t>5-6</t>
  </si>
  <si>
    <t>29-30</t>
  </si>
  <si>
    <t>Чемпионат области по спринту</t>
  </si>
  <si>
    <t xml:space="preserve">Первенство области среди спортивных школ </t>
  </si>
  <si>
    <t>Первенство области "Нежинский марафон"</t>
  </si>
  <si>
    <t>II этап Кубка области "Гонка памяти"</t>
  </si>
  <si>
    <t xml:space="preserve">Открытое первенство области </t>
  </si>
  <si>
    <t>III этап кубка области «Гонка сильнейших»</t>
  </si>
  <si>
    <t>Кубок Оренбургской области (мотогонки на льду)</t>
  </si>
  <si>
    <t>г. Гай</t>
  </si>
  <si>
    <t>Межрегиональный традиционный мотокросс (кубок) Э.М. Гузеева</t>
  </si>
  <si>
    <t xml:space="preserve">Финал Открытый Чемпионат и Первенство Оренбургской области по мотокроссу </t>
  </si>
  <si>
    <t>Мотоциклетный спорт</t>
  </si>
  <si>
    <t>Турнир среди органов государственной власти и  местного самоуправления</t>
  </si>
  <si>
    <t>Кубок области</t>
  </si>
  <si>
    <t>Открытое первенство области среди ветеранов</t>
  </si>
  <si>
    <t>Лично- командный Чемпионат области</t>
  </si>
  <si>
    <t>Пауэрлифтинг</t>
  </si>
  <si>
    <t>Первенство области среди команд девушек до 19 лет</t>
  </si>
  <si>
    <t>Первенство области среди ветеранов</t>
  </si>
  <si>
    <t>15-17</t>
  </si>
  <si>
    <t xml:space="preserve">Подводный спорт </t>
  </si>
  <si>
    <t>Межрегиональные соревнования Главных управлений МЧС России по субъектам РФ по пожарно-спасательному спорту и Первенство МЧС России на Кубок ЦС ВДПО</t>
  </si>
  <si>
    <t>Пожарно-спасательный спорт</t>
  </si>
  <si>
    <t>Прыжки в воду</t>
  </si>
  <si>
    <t>Прыжки на батуте</t>
  </si>
  <si>
    <t>13-14</t>
  </si>
  <si>
    <t>Рыболовный спорт</t>
  </si>
  <si>
    <t>6-8</t>
  </si>
  <si>
    <t>Спортивная аэробика</t>
  </si>
  <si>
    <t>г. Оренбург                     СКК "Оренбуржье"</t>
  </si>
  <si>
    <t>Спортивный туризм</t>
  </si>
  <si>
    <t>Зональные первенство по СТ Западного Оренбуржья "дистанции лыжные"</t>
  </si>
  <si>
    <t>Кубок области по СТ группы спортивных дисциплин "дистанции-на средствах передвижения" (авто-мото)</t>
  </si>
  <si>
    <t>Зональные первенство по СТ Восточного Оренбуржья</t>
  </si>
  <si>
    <t xml:space="preserve"> сентябрь</t>
  </si>
  <si>
    <t>Зональные первенство по СТ Западного Оренбуржья</t>
  </si>
  <si>
    <t xml:space="preserve">  сентябрь</t>
  </si>
  <si>
    <t xml:space="preserve">Чемпионат и первенство Оренбургской области </t>
  </si>
  <si>
    <t>Танцевальный спорт</t>
  </si>
  <si>
    <t>Чемпионат Оренбургской области среди мужчин и женщин</t>
  </si>
  <si>
    <t>Открытый областной турнир по тяжелой атлетике среди юношей и девушек между г.г. Поволжья и Казахстана, посвященный Дню Космонавтики</t>
  </si>
  <si>
    <t>Открытый областной турнир по тяжелой атлетике среди юношей и девушек, юниоров и юниорок посвященный Дню России</t>
  </si>
  <si>
    <t>Фитнес - аэробика</t>
  </si>
  <si>
    <t>п. Донгуз</t>
  </si>
  <si>
    <t>апрель-октябрь</t>
  </si>
  <si>
    <t>г. Оренбург                 ЛД "Звездный"</t>
  </si>
  <si>
    <t>Кубок Оренбургской области по художественной гимнастике</t>
  </si>
  <si>
    <t>Художественная гимнастика</t>
  </si>
  <si>
    <t>Чемпионат и первенство Оренбургской области</t>
  </si>
  <si>
    <t>Чир спорт</t>
  </si>
  <si>
    <t>Чемпионат области по быстрым шахматам и блицу</t>
  </si>
  <si>
    <t>20-26</t>
  </si>
  <si>
    <t>Зональные соревнования чемпионата области по  шахматам среди мужчин и женщин</t>
  </si>
  <si>
    <t>г. Оренбург                           СКК "Оренбуржье"</t>
  </si>
  <si>
    <t>г. Оренбург                            СКК "Оренбуржье"</t>
  </si>
  <si>
    <t>г. Оренбург                        СК "Олимпийский"</t>
  </si>
  <si>
    <t>Чемпионат области по шахматам среди мужчин и женщин. финал</t>
  </si>
  <si>
    <t xml:space="preserve">Командное первенство области 
«Чудо-шашки» </t>
  </si>
  <si>
    <t xml:space="preserve">Чемпионат области по русским шашкам (быстрая игра, молниеносная игра) </t>
  </si>
  <si>
    <t>Чемпионат области по русским шашкам</t>
  </si>
  <si>
    <t>Чемпионат области по стоклеточным шашкам</t>
  </si>
  <si>
    <t>Открытый лично-командный  чемпионат области по русским шашкам</t>
  </si>
  <si>
    <t>Раздел III</t>
  </si>
  <si>
    <t>Адаптивный спорт</t>
  </si>
  <si>
    <t>Спорт глухих</t>
  </si>
  <si>
    <t>Областной турнир по мини футболу</t>
  </si>
  <si>
    <t>Областной турнир по баскетболу</t>
  </si>
  <si>
    <t>Спорт лиц с поражением ОДА</t>
  </si>
  <si>
    <t>16-30</t>
  </si>
  <si>
    <t>Первенство области  по пауэрлифтингу</t>
  </si>
  <si>
    <t>Первенство области по шашкам</t>
  </si>
  <si>
    <t>Спорт слепых</t>
  </si>
  <si>
    <t xml:space="preserve">Первенство области  по настольному теннису </t>
  </si>
  <si>
    <t>СВЦ "Ташла"</t>
  </si>
  <si>
    <t>Первенство области по шоудану</t>
  </si>
  <si>
    <t>Первенство области по голболу</t>
  </si>
  <si>
    <t>Всероссийская спартакиада (легкая атлетика)</t>
  </si>
  <si>
    <t xml:space="preserve"> г. Уфа</t>
  </si>
  <si>
    <t>Всероссийская спартакиада (настольный теннис)</t>
  </si>
  <si>
    <t>Всероссийская спартакиада (лыжные гонки)</t>
  </si>
  <si>
    <t>Первенство России (легкая атлетика)</t>
  </si>
  <si>
    <t>Чемпионат России (легкая атлетика)</t>
  </si>
  <si>
    <t>Чемпионат России (настольный теннис)</t>
  </si>
  <si>
    <t>г.  Тюмень</t>
  </si>
  <si>
    <t>г. Новосибирск</t>
  </si>
  <si>
    <t>г. Салават</t>
  </si>
  <si>
    <t>г. Алексин</t>
  </si>
  <si>
    <t>Чемпионат России (плавание)</t>
  </si>
  <si>
    <t>г. Ясный</t>
  </si>
  <si>
    <t>Спортивные мероприятия</t>
  </si>
  <si>
    <t>1.2  Традиционные турниры и физкультурно- спортивные мероприятия, проводимые на территории Оренбургской области</t>
  </si>
  <si>
    <t>3.2  Физкультурно-массовые и спортивно-массовые мероприятия, проводимые среди лиц с ограниченными возможностями</t>
  </si>
  <si>
    <t>3.1 Участие во Всероссийских и международных соревнованиях</t>
  </si>
  <si>
    <t>2.2  Участие во Всероссийских и международных соревнованиях</t>
  </si>
  <si>
    <t>19-23</t>
  </si>
  <si>
    <t>Чемпионат Федерального округа (муж., жен.)</t>
  </si>
  <si>
    <t xml:space="preserve">Хоккей </t>
  </si>
  <si>
    <t>27-28</t>
  </si>
  <si>
    <t>г. Ираклион (Греция)</t>
  </si>
  <si>
    <t>г. Анталия, Турция</t>
  </si>
  <si>
    <t xml:space="preserve"> г. Оренбург                СК "Олимпийский"</t>
  </si>
  <si>
    <t>г. Оренбург                    С-КК "Оренбуржье" (арена)</t>
  </si>
  <si>
    <t>Проводящая организация</t>
  </si>
  <si>
    <t>МФК и С ОО</t>
  </si>
  <si>
    <t>Федерация баскетбола ОО</t>
  </si>
  <si>
    <t>Гайский ГО</t>
  </si>
  <si>
    <t>федерация бильярдного спорта ОО</t>
  </si>
  <si>
    <t>федерация гандбола ОО</t>
  </si>
  <si>
    <t>федерация городошного спорта ОО</t>
  </si>
  <si>
    <t>Федерация тяжелой атлетике ОО</t>
  </si>
  <si>
    <t>Федерация футбола ОО</t>
  </si>
  <si>
    <t xml:space="preserve">МФК и С ОО </t>
  </si>
  <si>
    <t>МФК и С ОО ФГОО</t>
  </si>
  <si>
    <t>МФК и С ОО и ФХОО</t>
  </si>
  <si>
    <t>МФК и С ОО и МО Сорочинский ГО</t>
  </si>
  <si>
    <t>МФК и С ОО и Законодательное собрание ОО</t>
  </si>
  <si>
    <t>2.1 Мероприятия проводимые на территории Оренбургской области</t>
  </si>
  <si>
    <t>Спартакиада "Братство"</t>
  </si>
  <si>
    <t>с. Ташла, Тюльганский р-н</t>
  </si>
  <si>
    <t>"УТВЕРЖДАЮ"</t>
  </si>
  <si>
    <t>Итого:</t>
  </si>
  <si>
    <t>Кол-во           уч-ов (команд)</t>
  </si>
  <si>
    <t>Кол-во                    уч-ов (команд)</t>
  </si>
  <si>
    <t>г. Оренбург                         СК "Олимпийский"</t>
  </si>
  <si>
    <t>г. Оренбург                   стадион "Оренбург"</t>
  </si>
  <si>
    <t>Областной турнир посвященный "Дню Победы"</t>
  </si>
  <si>
    <t>Кубок Оренбургской области и Матчевая встреча  г.г. Урала, Поволжья и Казахстана</t>
  </si>
  <si>
    <t>Кубок на призы Героя РФ, генерал-полковника В.А. Шаманова среди команд 2010-2011 гг.р.</t>
  </si>
  <si>
    <t>Кол-во                                 уч-ов (команд)</t>
  </si>
  <si>
    <t>Кол-во                            уч-ов (команд)</t>
  </si>
  <si>
    <t>г. Орск,                           СШ "Свобода"</t>
  </si>
  <si>
    <t>г. Оренбург,                  СК "ОГПУ-ИФКиС",                    СК "Гиппократ"</t>
  </si>
  <si>
    <t>г. Оренбург "СШОР № 5"</t>
  </si>
  <si>
    <t>г. Орск                          СШ "Авангард"</t>
  </si>
  <si>
    <t>г. Орск,                         СШ "Надежда"</t>
  </si>
  <si>
    <t>г. Гай                                                          "ФОК "Горняк"</t>
  </si>
  <si>
    <t>г. Оренбург                  СК "Олимпийский"</t>
  </si>
  <si>
    <t xml:space="preserve">Первенство области среди юношей 2004 гг.р. </t>
  </si>
  <si>
    <t xml:space="preserve">Первенство области среди девушек 2006 гг.р. </t>
  </si>
  <si>
    <t xml:space="preserve">Первенство области среди юношей 2008 гг.р. </t>
  </si>
  <si>
    <t xml:space="preserve">Первенство области среди девушек 2007 гг.р. </t>
  </si>
  <si>
    <t xml:space="preserve">Первенство области среди девушек 2009 гг.р. </t>
  </si>
  <si>
    <t>Первенство Оренбургской области среди юношей 2007 гг.р.</t>
  </si>
  <si>
    <t xml:space="preserve">Первенство области среди спортсменов СУЗов и ВУЗов (лапта)        </t>
  </si>
  <si>
    <t>Открытый Чемпионат и Первенство Оренбургской области по мотокроссу                  I этап</t>
  </si>
  <si>
    <t>Открытый Чемпионат и Первенство Оренбургской области по мотокроссу                      II этап</t>
  </si>
  <si>
    <t>Открытый Чемпионат и Первенство Оренбургской области по мотокроссу                       III этап</t>
  </si>
  <si>
    <t>Открытый Чемпионат и Первенство Оренбургской области по мотокроссу                     IV этап</t>
  </si>
  <si>
    <t>Открытый Чемпионат и Первенство Оренбургской области по мотокроссу                     V этап</t>
  </si>
  <si>
    <t>29-1</t>
  </si>
  <si>
    <t>Первенство Оренбургской области (учащиеся СУЗ, ВУЗ, СОШ)</t>
  </si>
  <si>
    <t xml:space="preserve"> Бузулукский р-н</t>
  </si>
  <si>
    <t>Тюльганский  р-н, с.Ташла</t>
  </si>
  <si>
    <t>п. Гребенни Сакмарский р-н</t>
  </si>
  <si>
    <t>1-10</t>
  </si>
  <si>
    <t>Чемпионат по спортивному  туризму по группе дисциплин "маршрут"</t>
  </si>
  <si>
    <t>г. Оренбург                    СКК "Оренбуржье" (арена)</t>
  </si>
  <si>
    <t>г. Оренбург,                 ГАУ "СШОР №1",         пр. Парковый 7/1, теннисный корт, пос. Пригородный, ул. Тополинная,2а</t>
  </si>
  <si>
    <t>г. Оренбург                          СКК "Оренбуржье"               г. Орск</t>
  </si>
  <si>
    <t>Кол-во                уч-ов (команд)</t>
  </si>
  <si>
    <t>Кол-во                               уч-ов (команд)</t>
  </si>
  <si>
    <t xml:space="preserve">КАЛЕНДАРНЫЙ ПЛАН </t>
  </si>
  <si>
    <t>Соревнования по волейболу</t>
  </si>
  <si>
    <t>Всероссийские массовые соревнования по спортивному ориентированию "Российский Азимут"</t>
  </si>
  <si>
    <t>с. Ташла Тюльганский р-на</t>
  </si>
  <si>
    <t xml:space="preserve">Областной спортивный телевизионный  фестиваль школьников "Классные старты" </t>
  </si>
  <si>
    <t>Областные соревнования памяти А.Ш. Сулейманова</t>
  </si>
  <si>
    <t>Областной турнир "Абдуллинская снежинка"</t>
  </si>
  <si>
    <t>ДОЛ Оренбургской области</t>
  </si>
  <si>
    <t>Чемпионат Оренбургской области</t>
  </si>
  <si>
    <t xml:space="preserve">Чемпионат Ассоциации студенческого баскетбола - дивизион "Оренбургская область" (юноши и девушки) </t>
  </si>
  <si>
    <t>Открытый чемпионат 106 учебного центра войск ПВО по гиревому спорту</t>
  </si>
  <si>
    <t>Открытый чемпионат 106 учебного центра войск ПВО по военно-прикладному спорту</t>
  </si>
  <si>
    <t>г. Оренбург,                  ФОЗ "ОГУ"</t>
  </si>
  <si>
    <t>п.Энергетик, р. Урал</t>
  </si>
  <si>
    <t>Всего по I разделу</t>
  </si>
  <si>
    <t>2 дн.</t>
  </si>
  <si>
    <t>Спорт лиц с нарушением интеллекта</t>
  </si>
  <si>
    <t>Всего по III разделу:</t>
  </si>
  <si>
    <t xml:space="preserve">Всего по календарю: </t>
  </si>
  <si>
    <t>Первенство области по волейболу</t>
  </si>
  <si>
    <t>п. Переволоцк</t>
  </si>
  <si>
    <t>Областной семинар повышения квалификации спортивных судей второй и третьей квалификации по спортивному туризму (направления "Дистанция", "Секритариат и служба информации"</t>
  </si>
  <si>
    <t>06-09</t>
  </si>
  <si>
    <t>г.Москва</t>
  </si>
  <si>
    <t>г.Челябинск</t>
  </si>
  <si>
    <t>г.Тольятти</t>
  </si>
  <si>
    <t>11-17</t>
  </si>
  <si>
    <t>г.Тюмень</t>
  </si>
  <si>
    <t>Чемпионат и Первенство ПФО Лично-командные соревнования</t>
  </si>
  <si>
    <t>06-09.</t>
  </si>
  <si>
    <t>г.Казань</t>
  </si>
  <si>
    <t>24-26,              31.01-02.02</t>
  </si>
  <si>
    <t>январь -февраль</t>
  </si>
  <si>
    <t xml:space="preserve">г. Орск,                          г. Бузулук,                           г. Оренбург         </t>
  </si>
  <si>
    <t>февраля</t>
  </si>
  <si>
    <t>Участие в спортивном мероприятии "День министерства физической культуры и спорта Оренбургской области"</t>
  </si>
  <si>
    <t>Фитнес - акробатика</t>
  </si>
  <si>
    <t>г.Оренбург</t>
  </si>
  <si>
    <t>Чемпионат России среди мужских команд первой Лиги</t>
  </si>
  <si>
    <t xml:space="preserve">г. Ярославль </t>
  </si>
  <si>
    <t>Кисловодск</t>
  </si>
  <si>
    <t>Ижевск</t>
  </si>
  <si>
    <t>Чемпионат ПФО школьной баскетбольной лиги "КЭС-баскет   "( среди девушек)</t>
  </si>
  <si>
    <t>Чемпионат и Первенство ПФО  Личные соревнования (ориентирование)</t>
  </si>
  <si>
    <t>Первенство Мира среди мальчиков  и девочек по быстрым шахматам и блицу(шахматы)</t>
  </si>
  <si>
    <t>Первенство России среди юношей и девочек до 11,13,15,17,19 лет(шахматы)</t>
  </si>
  <si>
    <t xml:space="preserve"> Всероссийские соревнования по конкуру "Кубок Победы" (этап) (конный)</t>
  </si>
  <si>
    <t>Детский фитнес-марафон "Я выбираю спорт" (фитнесс-аэробика)</t>
  </si>
  <si>
    <t>15</t>
  </si>
  <si>
    <t>ЦПМ</t>
  </si>
  <si>
    <t>ЦСП</t>
  </si>
  <si>
    <t>СЦ Ташла</t>
  </si>
  <si>
    <t xml:space="preserve"> Спартакиады проводимые в I этап </t>
  </si>
  <si>
    <t xml:space="preserve">Соревнования по стрельбе из боевого оружия </t>
  </si>
  <si>
    <t xml:space="preserve">Соревнования по лыжным гонкам </t>
  </si>
  <si>
    <t>март-май</t>
  </si>
  <si>
    <t>г.  Оренбург</t>
  </si>
  <si>
    <t>1 дн.</t>
  </si>
  <si>
    <t xml:space="preserve">1 дн. </t>
  </si>
  <si>
    <t>Общество "Братство"</t>
  </si>
  <si>
    <t>п. Переволоцкий</t>
  </si>
  <si>
    <t>6-7.</t>
  </si>
  <si>
    <t>Необходимые суммы на проведение мероприятий (руб)</t>
  </si>
  <si>
    <t>По назначению</t>
  </si>
  <si>
    <t>Май</t>
  </si>
  <si>
    <t>15-18</t>
  </si>
  <si>
    <t>г. Оренбург СК "Олимпийский"</t>
  </si>
  <si>
    <t>17-19.</t>
  </si>
  <si>
    <t>09-11.</t>
  </si>
  <si>
    <t>Польша</t>
  </si>
  <si>
    <t>Москва</t>
  </si>
  <si>
    <t>Казань</t>
  </si>
  <si>
    <t>Челябинск</t>
  </si>
  <si>
    <t>Сочи</t>
  </si>
  <si>
    <t>Ульяновск</t>
  </si>
  <si>
    <t>Уфа</t>
  </si>
  <si>
    <t>Санкт-Петербург</t>
  </si>
  <si>
    <t>г.Анапа</t>
  </si>
  <si>
    <t>г.Орел</t>
  </si>
  <si>
    <t>26-28.</t>
  </si>
  <si>
    <t>23-25.</t>
  </si>
  <si>
    <t>22-24.</t>
  </si>
  <si>
    <t>Нижний Новгород</t>
  </si>
  <si>
    <t>Первенство Европы</t>
  </si>
  <si>
    <t>11-14.</t>
  </si>
  <si>
    <t>09-13</t>
  </si>
  <si>
    <t xml:space="preserve"> февраль</t>
  </si>
  <si>
    <t>30-04</t>
  </si>
  <si>
    <t>ПФО. Отборочный этап Спартакиады учащихся Россия (Индивидуальная гонка, групповая гонка, командная гонка)</t>
  </si>
  <si>
    <t>г.Ижевск</t>
  </si>
  <si>
    <t>г.Уфа</t>
  </si>
  <si>
    <t xml:space="preserve">Первенство России. Индивидуальная гонка на время. Групповая гонка. </t>
  </si>
  <si>
    <t>02-05</t>
  </si>
  <si>
    <t>5</t>
  </si>
  <si>
    <t>6</t>
  </si>
  <si>
    <t>4</t>
  </si>
  <si>
    <t>23-28</t>
  </si>
  <si>
    <t>Чемпионат России по кроссу</t>
  </si>
  <si>
    <t>04-07</t>
  </si>
  <si>
    <t xml:space="preserve"> апрель</t>
  </si>
  <si>
    <t xml:space="preserve">I этап Кубка России </t>
  </si>
  <si>
    <t>Всероссийские соревнования (муж.. жен)</t>
  </si>
  <si>
    <t xml:space="preserve">Первенство Европы по классическому пауэрлифтингу </t>
  </si>
  <si>
    <t>10-15</t>
  </si>
  <si>
    <t>ТМ, УМО</t>
  </si>
  <si>
    <t>Чемпионат Европы</t>
  </si>
  <si>
    <t xml:space="preserve">Синхронное плавание </t>
  </si>
  <si>
    <t>г.  Наб.Челны</t>
  </si>
  <si>
    <t>г. Чехов</t>
  </si>
  <si>
    <t>Всероссийские соревнования «На призы ЗТ СССР В.Д. Литвинова»</t>
  </si>
  <si>
    <t xml:space="preserve">Спортивная гимнастика </t>
  </si>
  <si>
    <t xml:space="preserve">Танцевальный спорт </t>
  </si>
  <si>
    <t>Кубок России среди мужчин и женщин</t>
  </si>
  <si>
    <t>г.Старый-оскол,Белгородская область</t>
  </si>
  <si>
    <t>Чемпионат Приволжского федерального округа</t>
  </si>
  <si>
    <t>11</t>
  </si>
  <si>
    <t>К</t>
  </si>
  <si>
    <t>Бугуруслан</t>
  </si>
  <si>
    <t>Бузулук</t>
  </si>
  <si>
    <t>г.Бузулук</t>
  </si>
  <si>
    <t>Новоторицк</t>
  </si>
  <si>
    <t>Орск</t>
  </si>
  <si>
    <t>Чемпионат Главного управления МЧС России по Оренбургской области и Первенство Оренбургской области</t>
  </si>
  <si>
    <t>Открытый Чемпионат и  первенство Оренбургской области</t>
  </si>
  <si>
    <t>МФК и С ОО федерация прыжков в воду ОО</t>
  </si>
  <si>
    <t>Всероссийские соревнования "Кубок Урала". Открытый Чемпионат и  первенство Оренбургской области</t>
  </si>
  <si>
    <t>13-17.</t>
  </si>
  <si>
    <t>Практическая стрельба</t>
  </si>
  <si>
    <t>Кубок Оренбургской области, на приз ДОСААФ, 1-й этап.</t>
  </si>
  <si>
    <t>Гайский городской округ</t>
  </si>
  <si>
    <t>Кубок Оренбургской области "Степи", 1-й этап</t>
  </si>
  <si>
    <t>Кубок Оренбургской области, на приз ДОСААФ, 2-й этап.</t>
  </si>
  <si>
    <t>30-31</t>
  </si>
  <si>
    <t>Оренбургский район</t>
  </si>
  <si>
    <t xml:space="preserve">Чемпионат и Первенство области. Дистанции велокросс. Дистанции ЛГ - лонг
</t>
  </si>
  <si>
    <t>г. Оренбург, г. Новотроицк, г. Бузулук</t>
  </si>
  <si>
    <t>Чемпионат и Первенство Оренбургской области. Дистанции кросс - классика.Отбор на ПФО</t>
  </si>
  <si>
    <t>Зональные соревнования по спортивному ориентированию 
Восток&amp;запад (2 этап). Учащиеся СШ, ВУЗ, СОШ, СУЗ
Дистанции:  Кросс-спринт
Кросс-лонг</t>
  </si>
  <si>
    <t>Всемиорный день Ориентирования. Чемпионат и Первенство Оренубргской области по спортивному ориентированию. Дистации кросс-лонг. Учащися 2000-2001, 2002-2003 г.р., СУЗ, ВУЗ</t>
  </si>
  <si>
    <t xml:space="preserve">Чемпионат и Первенство области по спортивному ориентированию. Дистанции кросс-лонг. </t>
  </si>
  <si>
    <t>Новотроицк</t>
  </si>
  <si>
    <t>Кубок Оренбургской области. Межрегиональные соревнования "Майские старты в Зауральной роще" Дистанции кросс -лонг, спринт</t>
  </si>
  <si>
    <t>24</t>
  </si>
  <si>
    <t>Чемпионат и Первенство области по спортивному ориентированию. Дистанции кросс-классика</t>
  </si>
  <si>
    <t xml:space="preserve">Чемпионат и  Первенство области. Дистанции велокросс классика.  
</t>
  </si>
  <si>
    <t>Чемпионат и Первенство области. Дистанции велокросс лонг.</t>
  </si>
  <si>
    <t>Сакмарский район, п. Песчаное</t>
  </si>
  <si>
    <t>Чемпионат и Первенство области. "Уральское предгорье". Межрегиональные соревнования. Дистанции кросс-выбор</t>
  </si>
  <si>
    <t>Кувандык</t>
  </si>
  <si>
    <t>Кубок Оренбургой области. Дистанции кросс - выбор. Межрегиональные соревнования на приз Федерации спртивного ориенированя "56 КП"</t>
  </si>
  <si>
    <t>Чемпионат и Первенство Оренбургской области. Первенство Оренбургской области. Дистанции лыжная гонка - спринт. (Кросс - спринт в случае отсутствия снега)</t>
  </si>
  <si>
    <t>Оренбург 
СКК Оренбуржье</t>
  </si>
  <si>
    <t>Первенство области по художественной гимнастике "Весенняя фантазия"</t>
  </si>
  <si>
    <t>7</t>
  </si>
  <si>
    <t>23</t>
  </si>
  <si>
    <t>27.02-01.03</t>
  </si>
  <si>
    <t>ИТОГО:</t>
  </si>
  <si>
    <t xml:space="preserve">Хоккей  </t>
  </si>
  <si>
    <t>11-13.</t>
  </si>
  <si>
    <t xml:space="preserve">4 дн. </t>
  </si>
  <si>
    <t xml:space="preserve">5 дн. </t>
  </si>
  <si>
    <t xml:space="preserve">6 дн. </t>
  </si>
  <si>
    <t>1-9.</t>
  </si>
  <si>
    <t xml:space="preserve"> Хоккей</t>
  </si>
  <si>
    <t>19-21.</t>
  </si>
  <si>
    <t>Всероссийский турнир "Мемориал Бакирова Р.Г."</t>
  </si>
  <si>
    <t>Областные соревнования по 4-борью "Шиповка юных" среди юношей и девушек 2006-2007, 2008-2009, 2010-2011 г.р.</t>
  </si>
  <si>
    <t>Всероссийский полумарафон Забег РФ</t>
  </si>
  <si>
    <t>Всероссийский турнир "Дедуровская высота " памяти ЗУР Н.Л. Валуева</t>
  </si>
  <si>
    <t>село Дедуровка Оренбургского района</t>
  </si>
  <si>
    <t>Областные соревнования на призы выпускников ДЮСШ</t>
  </si>
  <si>
    <t xml:space="preserve">Чемпионат области среди ветеранов "На призы МС А. Шамина" (по положению отдела ФК,С и Т г. Бузулука </t>
  </si>
  <si>
    <t>Абдулинский ГО</t>
  </si>
  <si>
    <t xml:space="preserve">Региональный турнир по подводному спорту (группа спортивных дисциплин плавание в ластах) мужчины и женщины (2006г.р. и старше), юноши и девушки 14-17 лет (2007-2004гг.р.), 12-13 лет (2008-2009гг.р.) 10-11 лет (2010-2011гг.р.)                          </t>
  </si>
  <si>
    <t xml:space="preserve">Открытый Кубок области, 
посвященный памяти Виктора Торшина –   
выпускника Оренбургского зенитного училища, 
заслуженного мастера спорта СССР, 
победителя Чемпионата Мира и Европы,
 бронзового призера XX летних Олимпийских игр </t>
  </si>
  <si>
    <t xml:space="preserve"> Поселок Ленина</t>
  </si>
  <si>
    <t>И.о. зам. министра  ____________________  Кальянова Е.П.</t>
  </si>
  <si>
    <t>г.Саранск</t>
  </si>
  <si>
    <t>Чемпионат России по баскетболу среди команд юношей (АСБ) (3 этап)</t>
  </si>
  <si>
    <t>Чемпионат России по баскетболу среди команд юношей (АСБ) (4 этап)</t>
  </si>
  <si>
    <t>Чемпионат России по баскетболу среди команд юношей (АСБ) (5 этап)</t>
  </si>
  <si>
    <t>10-11</t>
  </si>
  <si>
    <t>УМО и ТМ</t>
  </si>
  <si>
    <t>12-15.</t>
  </si>
  <si>
    <t>г.Екатеринбург</t>
  </si>
  <si>
    <t>Первенство Оренбургской области среди юношей 2008 гг.р.Посвящённое воссоединению Крыма с Россией</t>
  </si>
  <si>
    <t>17-23.</t>
  </si>
  <si>
    <t>14-15.</t>
  </si>
  <si>
    <t>Бугуруслан,Орен-ий р-н,Медногорск</t>
  </si>
  <si>
    <t>14-16.</t>
  </si>
  <si>
    <t>21.</t>
  </si>
  <si>
    <t>18-19.</t>
  </si>
  <si>
    <t>23-27.</t>
  </si>
  <si>
    <t>03-06.</t>
  </si>
  <si>
    <t>г.Сочи</t>
  </si>
  <si>
    <t>г.Йошкар-Ола</t>
  </si>
  <si>
    <t>16-17.</t>
  </si>
  <si>
    <t>г.Медногорск</t>
  </si>
  <si>
    <t>п.Пригородный</t>
  </si>
  <si>
    <t>Бугуруслан,Новосергиевский р-н,Медногорск</t>
  </si>
  <si>
    <t>г.Новотроицк</t>
  </si>
  <si>
    <t>г. Оренбург,                        СК "Кристалл"</t>
  </si>
  <si>
    <t xml:space="preserve">г. Оренбург                      ГАУ "СШОР №1",             </t>
  </si>
  <si>
    <t>г. Оренбург                      ГАУ "СШОР №1"</t>
  </si>
  <si>
    <t>г. Оренбург                      ГАУ "СШОР №1</t>
  </si>
  <si>
    <t xml:space="preserve">февраль,                   </t>
  </si>
  <si>
    <t xml:space="preserve">сентябрь               </t>
  </si>
  <si>
    <t>12.</t>
  </si>
  <si>
    <t>29.</t>
  </si>
  <si>
    <t xml:space="preserve">Открытый чемпионат в/ч 33860 
</t>
  </si>
  <si>
    <t xml:space="preserve">в\ч 33860 </t>
  </si>
  <si>
    <t>14-19.</t>
  </si>
  <si>
    <t>20-30</t>
  </si>
  <si>
    <t>21-23.</t>
  </si>
  <si>
    <t>28-30.</t>
  </si>
  <si>
    <t>10-12.</t>
  </si>
  <si>
    <t>26-04.</t>
  </si>
  <si>
    <t>Региональный спортивный праздник проекта Фонда Елены Есинбаевой "Каждый ребенок достоин пьедестала!"</t>
  </si>
  <si>
    <t>СК "Олимпийский"</t>
  </si>
  <si>
    <t>4-7.</t>
  </si>
  <si>
    <t>13</t>
  </si>
  <si>
    <t>Бузулук,Саракташ,Сорочинск, Ясный</t>
  </si>
  <si>
    <t>05.</t>
  </si>
  <si>
    <t>25-27.</t>
  </si>
  <si>
    <t>Бузулук,Пригородный,Сорочинск, Ясный</t>
  </si>
  <si>
    <t>18-20.</t>
  </si>
  <si>
    <t>Всемирный день велосипедиста</t>
  </si>
  <si>
    <t>16-23</t>
  </si>
  <si>
    <t>г.Чебоксары</t>
  </si>
  <si>
    <t>30-06</t>
  </si>
  <si>
    <t>г.Раменское</t>
  </si>
  <si>
    <t>3</t>
  </si>
  <si>
    <t>Саракташ</t>
  </si>
  <si>
    <t>Ясный</t>
  </si>
  <si>
    <t>г.Евпатория</t>
  </si>
  <si>
    <t>ВФ "Пара-Крым"</t>
  </si>
  <si>
    <t>Межрегиональный этап Всероссийских соревнований по баскетболу среди команд девушек 2008 г.р.</t>
  </si>
  <si>
    <t>Первенство России среди юношей 2007 г.р.</t>
  </si>
  <si>
    <t>2-ой этап спартакиады учащихся среди юношей ПФО</t>
  </si>
  <si>
    <t>Финал региональный этап Всероссйских игр по хоккею "Золотая шайба"  среди 2009-2010 гг.р.</t>
  </si>
  <si>
    <t>Финал региональный этап Всероссйских игр по хоккею "Золотая шайба" среди 2011-2012 гг.р.</t>
  </si>
  <si>
    <t xml:space="preserve">Чемпионат России </t>
  </si>
  <si>
    <t>ФИЗКУЛЬТУРНЫХ МЕРОПРИЯТИЙ И СПОРТИВНЫХ МЕРОПРИЯТИЙ ОРЕНБУРГСКОЙ ОБЛАСТИ НА 2022 год</t>
  </si>
  <si>
    <t>Министр_____________</t>
  </si>
  <si>
    <t xml:space="preserve">                "____"_______________2021 г.</t>
  </si>
  <si>
    <t>Первенство области  по легкой атлетике (стадион)</t>
  </si>
  <si>
    <t>Фестиваль по видам спорта совместно с министерством социального развития Оренбургской области</t>
  </si>
  <si>
    <t>Чемпионат области по пауэрлифтингу</t>
  </si>
  <si>
    <t>Первенство области  по шахматам</t>
  </si>
  <si>
    <t xml:space="preserve">Первенство России (настольный теннис) </t>
  </si>
  <si>
    <t>Чемпионат ПФО школьной баскетбольной лиги "КЭС-баскет   "( среди юношей)</t>
  </si>
  <si>
    <t>Чемпионат России по СТ группы спортивных дисциплин "дистанции-на средствах передвижения" (авто-мото)</t>
  </si>
  <si>
    <t xml:space="preserve">XIV  областная Спартакиада руководителей представителей федеральных, областных и муниципальных и органов власти </t>
  </si>
  <si>
    <t>XX областные летние сельские спортивные игры "Золотой колос Оренбуржья"</t>
  </si>
  <si>
    <t>Соревнования по полиатлону</t>
  </si>
  <si>
    <t>пос. Адамовка</t>
  </si>
  <si>
    <t>МФКиС ОО, МО Адамовский р-н</t>
  </si>
  <si>
    <t xml:space="preserve">МФКиСОО, МО  </t>
  </si>
  <si>
    <t>Финал региональный этап Всероссйских игр по хоккею "Золотая шайба"  среди 2007-2008 гг.р.</t>
  </si>
  <si>
    <t>Финал  Всероссйских игр по хоккею "Золотая шайба"  среди 2011-2012 гг.р.</t>
  </si>
  <si>
    <t>Финал  Всероссйских игр по хоккею "Золотая шайба"  среди 2007-2008 гг.р.</t>
  </si>
  <si>
    <t>Финал  Всероссйских игр по хоккею "Золотая шайба"  среди 2009-2010 гг.р.</t>
  </si>
  <si>
    <t>Областной турнир Всероссийских соревнований "Кожаный мяч" (зональные соревнования сезона 2021-2022; юноши , 2007-2008,  г.р.)</t>
  </si>
  <si>
    <t>Областной турнир Всероссийских соревнований "Кожаный мяч" (зональные соревнования сезона 2021-2022; юноши  2009-2010 г.р.)</t>
  </si>
  <si>
    <t>Областной турнир Всероссийских соревнований "Кожаный мяч" (зональные соревнования сезона 2020-2021; юноши  2011-2012 г.р.)</t>
  </si>
  <si>
    <t>Областной турнир Всероссийских соревнований "Кожаный мяч" (финал 2021-2022; юноши  2011-2012 г.р.)</t>
  </si>
  <si>
    <t>Областной турнир Всероссийских соревнований "Кожаный мяч" (финал 2021-2022; юноши  2007-2008 г.р.)</t>
  </si>
  <si>
    <t>СКК "Оренбуржье"</t>
  </si>
  <si>
    <t>19</t>
  </si>
  <si>
    <t>Турнир по волейболу</t>
  </si>
  <si>
    <t>Турнир по мини-футболу</t>
  </si>
  <si>
    <t>Открытый чемпионат Оренбургской области по автокроссу</t>
  </si>
  <si>
    <t>Июнь</t>
  </si>
  <si>
    <t>Август</t>
  </si>
  <si>
    <t>Сентябрь</t>
  </si>
  <si>
    <t xml:space="preserve">Открытый чемпионат Оренбургской области по автокроссу (Кросс "Супер 1600", Кросс "Д2-классика", Кросс "Д 3 - спринт", Кросс "Супер багги" </t>
  </si>
  <si>
    <t>Чемпионат и Первенство Оренбургской области, «ВМХ-фристайл-парк», «ВМХ-гонка ритм-трек»</t>
  </si>
  <si>
    <t xml:space="preserve">Открытые Чемпионат и Первенство Оренбургской области, шоссе, индивидуальная гонка на время, командная гонка, групповая гонка, критериум </t>
  </si>
  <si>
    <t>12-15</t>
  </si>
  <si>
    <t>Всемирный День велосипедиста (Велогонка)</t>
  </si>
  <si>
    <t>05</t>
  </si>
  <si>
    <t>Открытые Чемпионат и Первенство Оренбургской области на призы ЗМС А.М.Гусятникова, шоссе, индивидуальная гонка на время, групповая гонка, критериум (юноши 13-14 лет, девушки 15-16 лет, ветераны)</t>
  </si>
  <si>
    <t>07-10</t>
  </si>
  <si>
    <t>Открытые Чемпионат и Первенство области, маунтинбайк-кросс-кантри</t>
  </si>
  <si>
    <t>01-02</t>
  </si>
  <si>
    <t>Межрегиональные соревнования, «ВМХ-фристайл-парк», «ВМХ-гонка ритм-трек» (юноши и девушки 13-14, 15-16 лет, юниоры и юниорки 17-18 лет, мужчины и женщины 19 лет и старше)</t>
  </si>
  <si>
    <t>Всероссийские соревнования на призы ЗМС А.М.Гусятникова, шоссе, индивидуальная гонка на время, групповая гонка, критериум (юноши 15-16 лет)</t>
  </si>
  <si>
    <t>март-апрель</t>
  </si>
  <si>
    <t>ПФО. Отборочный этап Спартакиады учащихся Россия (ВМХ-фристайл-парк, ВМХ-гонка ритм-трек)</t>
  </si>
  <si>
    <t xml:space="preserve">Первенство области
среди юношей и девушек 2006-2007 г.р.
и старших юношей и девушек
2004-2005 г.р.                                                    </t>
  </si>
  <si>
    <t>4-6.</t>
  </si>
  <si>
    <t xml:space="preserve">Открытое первенство области среди студентов - всероссийские соревнования среди студентов                                       </t>
  </si>
  <si>
    <t>МФК и С ОО, РОО ООФГС, ООО РССС</t>
  </si>
  <si>
    <t>Первенство России среди юношей 14-16 лет и 17-18 лет</t>
  </si>
  <si>
    <t>Первенство России среди юниоров 19-22 года</t>
  </si>
  <si>
    <t>г.Киров</t>
  </si>
  <si>
    <t>10</t>
  </si>
  <si>
    <t>16-18.</t>
  </si>
  <si>
    <t>г.Таллин (Эстония)</t>
  </si>
  <si>
    <t>г.Ханты-Мансийск (ЯНАО)</t>
  </si>
  <si>
    <t>г.Алушта (Р.Крым)</t>
  </si>
  <si>
    <t>Всемирные соревнования среди студентов</t>
  </si>
  <si>
    <t xml:space="preserve"> Всероссийские соревнования по конкуру "Кубок Победы" (этап) </t>
  </si>
  <si>
    <t>ФКС ОО</t>
  </si>
  <si>
    <t>"КУБОК ПРЕЗИДЕНТА ФЕДЕРАЦИИ КОННОГО СПОРТА ОРЕНБУРГСКОЙ ОБЛАСТИ" (этап)</t>
  </si>
  <si>
    <t xml:space="preserve">"КУБОК ПРЕЗИДЕНТА ФЕДЕРАЦИИ КОННОГО СПОРТА ОРЕНБУРГСКОЙ ОБЛАСТИ" (этап) </t>
  </si>
  <si>
    <t>Чемпионат и первенство Оренбургской области. Этап Кубка Максима Парк</t>
  </si>
  <si>
    <t>22-27</t>
  </si>
  <si>
    <t>11-16</t>
  </si>
  <si>
    <t>Краснодар</t>
  </si>
  <si>
    <t>20-25</t>
  </si>
  <si>
    <t>14-20</t>
  </si>
  <si>
    <t>21-27</t>
  </si>
  <si>
    <t>Кубок Оренбургской области по рыболовному спорту в дисциплине "ловля на мормышку со льда"</t>
  </si>
  <si>
    <t>г. Оренбург, р. Урал, водно-спортивный клуб "Seventh Heaven"</t>
  </si>
  <si>
    <t>МФК и С ОО и РОО "ФРСОО"</t>
  </si>
  <si>
    <t>Кубок Оренбургской области по рыболовному спорту в дисциплине "ловля поплавочной удочкой"</t>
  </si>
  <si>
    <t>21-22</t>
  </si>
  <si>
    <t>Сорочинский ГО, Сорочинской водохранилище</t>
  </si>
  <si>
    <t>Кубок Оренбургской области по рыболовному спорту в дисциплине "ловля карпа"</t>
  </si>
  <si>
    <t>Самарская обл., Алексеевский р-он, пруд "Гавриловский"</t>
  </si>
  <si>
    <t>Кубок Оренбургской области по рыболовному спорту в дисциплине "ловля донной удочкой"</t>
  </si>
  <si>
    <t>Кубок Оренбургской области по рыболовному спорту в дисциплине "ловля спиннингом с берега"</t>
  </si>
  <si>
    <t>Пруд Марксовский, пос. Марксовский, Александровский р-он</t>
  </si>
  <si>
    <t>Чемпионат Оренбургской области по рыболовному спорту в дисциплине "ловля карпа"</t>
  </si>
  <si>
    <t>Чемпионат Оренбургской области по рыболовному спорту в дисциплине "ловля поплавочной удочкой"</t>
  </si>
  <si>
    <t>Чемпионат Оренбургской области по рыболовному спорту в дисциплине "ловля донной удочкой"</t>
  </si>
  <si>
    <t>03-04</t>
  </si>
  <si>
    <t>Чемпионат Оренбургской области по рыболовному спорту в дисциплине "ловля спиннингом с лодок"</t>
  </si>
  <si>
    <t>Новорский р-он, Ириклинское водохранилище</t>
  </si>
  <si>
    <t>Чемпионат Оренбургской области по рыболовному спорту в дисциплине "ловля на мормышку со льда"</t>
  </si>
  <si>
    <t>08-12</t>
  </si>
  <si>
    <t>Открытое первенство области  по синхронному плаванию среди спортсменок 2007-2009 гг.р. и девочек до 13 лет</t>
  </si>
  <si>
    <t>Открытый турнир по синхронному плаванию среди спортсменок 2007-2009 гг.р. и девочек до 13 лет</t>
  </si>
  <si>
    <t>Первенство области среди спортсменов 2014-2006 г.р.</t>
  </si>
  <si>
    <t>Чемпионат области среди спортсменов 2005 и старше</t>
  </si>
  <si>
    <t>Международные соревнования имени Юрия Вершинина «Весенний блеск – 2022». Чемпионаты и первенства Оренбургской области</t>
  </si>
  <si>
    <t>30.09 - 02.10</t>
  </si>
  <si>
    <t xml:space="preserve">сентябрь -октябрь </t>
  </si>
  <si>
    <t xml:space="preserve"> "Зимние узоры-2022", Первенства Оренбургской области и другие официальные соревнования
</t>
  </si>
  <si>
    <t>Межрегиональные соревнования "Кубок Оренбургской области» 1этап по фигурному катанию на коньках</t>
  </si>
  <si>
    <t xml:space="preserve">13-14 </t>
  </si>
  <si>
    <t>Межрегиональные соревнования "Открытое Первенство г.Оренбурга" фигурному катанию на коньках</t>
  </si>
  <si>
    <t xml:space="preserve">21-22  </t>
  </si>
  <si>
    <t>Межрегиональные соревнования "Первенство Оренбургской области»  по фигурному катанию на конька</t>
  </si>
  <si>
    <t xml:space="preserve">15-16 </t>
  </si>
  <si>
    <t>Межрегиональные соревнования "Кубок Оренбургской области» 2 этап по фигурному катанию на коньках</t>
  </si>
  <si>
    <t>12-13</t>
  </si>
  <si>
    <t>Межрегиональные соревнования "Кубок Оренбургской области» 3 этап по фигурному катанию на коньках</t>
  </si>
  <si>
    <t>Межрегиональные соревнования "Финал Кубка Оренбургской области»  по фигурному катанию на коньках</t>
  </si>
  <si>
    <t>Областной фестиваль  "Мир движений"</t>
  </si>
  <si>
    <t>г.Оренбург           СК "Олимпийский"</t>
  </si>
  <si>
    <t>20</t>
  </si>
  <si>
    <t>Кубок  Оренбургской области</t>
  </si>
  <si>
    <t xml:space="preserve">     февраль-март</t>
  </si>
  <si>
    <t xml:space="preserve">Чемпионат и первенство России </t>
  </si>
  <si>
    <t>Чемпионат и первенство Европы</t>
  </si>
  <si>
    <t>Чемпионат и первенство мира</t>
  </si>
  <si>
    <t>Областной турнир по чир спорту</t>
  </si>
  <si>
    <t>Кубок Оренбургской области по чир спорту</t>
  </si>
  <si>
    <t>Пермь</t>
  </si>
  <si>
    <t>XXVI Региональный турнир по плаванию «Надежда»  (бассейн 25м). девушки (2008-2009гг.р.), юноши  (2006-2007гг.р.)юниорки (2005-2007гг.р.), юниоры 2004-2005г.р.)</t>
  </si>
  <si>
    <t>27-30</t>
  </si>
  <si>
    <t xml:space="preserve">Региональный турнир по плаванию, посвященный Дню рождения города Новотроицка. Юноши  (2008-2098г.р.),  (2010-2011 г.р.);девушки (2010-2011 г.р.)
</t>
  </si>
  <si>
    <t>Региональный турнир по плаванию, посвященный Дню народного единства (бассейн 50 м). Юноши (2006-2007г.р.),юноши (2008-2009г.р.), девушки (2008-2009г.р.)девушки (2010-20011г.р.)</t>
  </si>
  <si>
    <t xml:space="preserve">44-й региональный турнир по плаванию «Осенние старты» на призы Фракции «Единая Россия» в Оренбургском городском совете
 (бассейн 50 м ). Мужчины (2007г.р. и старше), женщины (2009г.р. и старше);
</t>
  </si>
  <si>
    <t>Чемпионат и Первенство Оренбургской области. мужчины (2007г.р. и старше),
женщины (2009 г.р.и старше), юниоры  (2004-2005гг.р.),  юниорки  (2005-2007гг.р.), юноши 
(2004-2005 гг.р), девушки
(2005-2007 гг.р.)
 I - зтап  Спартакиады учащихся (юниорская) России.</t>
  </si>
  <si>
    <t>Первенство Оренбургской области по плаванию «Весёлый дельфин». Отбор на Всероссийские соревнования «Веселый дельфин».  Юноши (2008-2009гг.р.), девушки (20010-2011гг.р.)</t>
  </si>
  <si>
    <t>1-4</t>
  </si>
  <si>
    <t xml:space="preserve"> Первенство Оренбургской области  мужчины (2007 г.р. и старше), женщины (2009 г.р.и старше),  (2006-2007гг.р.), девушки (2008-2009 гг.р.). Отбор на Первенство России среди юношей и девушек</t>
  </si>
  <si>
    <t xml:space="preserve">Первенство области по плаванию «Веселый дельфин» (бассейн 25м). Юноши  (2009-2010гг.р.), девушки  (2011- 2012гг.р.). Отбор на Всероссийские соревнования
«Веселый дельфин»
</t>
  </si>
  <si>
    <t>31-03</t>
  </si>
  <si>
    <t xml:space="preserve">Кубок Оренбургской области по плаванию Региональный турнир по плаванию, посвященный Дню России (бассейн 50 м). Мужчины(2007г.р. и старше), женщины (2009г.р. и старше) ,ю ноши (2008-2009г.р.),  (2010-2011 г.р.);
девушки (2010-2011 г.р.)
</t>
  </si>
  <si>
    <t>14-17</t>
  </si>
  <si>
    <t xml:space="preserve">Чемпионат и Первенство Оренбургской области (бассейн 25 м). Мужчины (2007г.р. и старше), женщины (2009г.р. и старше)юноши (2006-2007гг.р.), девушки (2008-2009гг.р.), юниоры (2004-2005гг.р., юниорки (2005-2007гг.р) </t>
  </si>
  <si>
    <t>17-30</t>
  </si>
  <si>
    <t xml:space="preserve">Чемпионат и Первенство области по подводному спорту (группа спортивных дисциплин плавание в ластах) мужчины и женщины (2004г.р. и старше), юноши и девушки 14-17 лет (2008-2005гг.р.), 12-13 лет (2009-2010гг.р.) Отбор на Первенство России                    </t>
  </si>
  <si>
    <t xml:space="preserve">Первенство Оренбургской области по подводному спорту (группа спортивных дисциплин плавание в ластах) юноши и девушки 14-17 лет (2008-2005гг.р.) , 12-13 лет (2009-2010гг.р.)                          </t>
  </si>
  <si>
    <t xml:space="preserve">Первенство Оренбургской области по подводному спорту (группа спортивных дисциплин плавание в ластах) 12-13 лет (2009-2010гг.р.) 10-11 лет (2011-2012гг.р.)                          </t>
  </si>
  <si>
    <t>04-06</t>
  </si>
  <si>
    <t xml:space="preserve">Чемпионат и первенство ПФО (50м), мужчины 2007г.р и старше, женщины 2009г.р. и старше, юниоры 17-18 лет (2004-2005г.р.), юниорки 15-17 (2005-2007г.р.)  Отборочные соревнования на Чемпионарт и Первенство </t>
  </si>
  <si>
    <t>07-11</t>
  </si>
  <si>
    <t>Пенза</t>
  </si>
  <si>
    <t>Всероссийские соревнования "Веселый дельфин",                                             юноши 13-14 лет  (2008-2009гг.р.), девушки 11-12 лет (2010-2011г.р.)</t>
  </si>
  <si>
    <t>15-20</t>
  </si>
  <si>
    <t xml:space="preserve">Чемпионат России                                                                                                                                  среди мужчин 2007г.р и старше, женщины  2009г.р. и старше. </t>
  </si>
  <si>
    <t>23-29</t>
  </si>
  <si>
    <t>150 000</t>
  </si>
  <si>
    <t>02-07</t>
  </si>
  <si>
    <t>Первенство Европы. Сборная команда России. (среди юношей 15-18 лет (2004-2007гг.р.), девушки 14-17 лет (2005-2008гг.р.)</t>
  </si>
  <si>
    <t>Первенство Мира. Сборная команда России. среди юношей 15-18 лет (2004-2007гг.р.),девушки 14-17 лет (2005-2008гг.р.)</t>
  </si>
  <si>
    <t>Чемпионат и Первенство ПФО (25м), мужчины 2007г.р. и старше, женщины 2009г.р. и старше, юниоры 17-18 (2004-2005г.р.), юниорки 15-17 лет (2005-2007гр.), юноши 15-16 лет (2006-2007г.р.), девушки 13-14лет (2008-2009г.р.)</t>
  </si>
  <si>
    <t>24-28</t>
  </si>
  <si>
    <t xml:space="preserve">октябрь </t>
  </si>
  <si>
    <t xml:space="preserve">Саранск </t>
  </si>
  <si>
    <t>Чемпионат России (25м)                                                                                                                  мужчины 2005г.р. и старше, женщины 2007г.р. и старше</t>
  </si>
  <si>
    <t xml:space="preserve">ноябрь </t>
  </si>
  <si>
    <t>Всероссийские соревнования по плаванию "Резерв России" (25м), юниоры 17-18 лет (2004-2005гг.р.), юниорки 15-17 (2005-2007гг.р.), юноши 15-16 лет (2006-2007г.р.), девушки 13-14лет (2008-2009г.р.)</t>
  </si>
  <si>
    <t>27-01</t>
  </si>
  <si>
    <t>Всероссийские соревнования по плаванию "Юность России"(25м),             юноши 13-14 лет (2008-2009г.р.),  девушки 11-12лет (2010-2011г.р.)</t>
  </si>
  <si>
    <t xml:space="preserve">декабрь  </t>
  </si>
  <si>
    <t xml:space="preserve">Кубок России среди 2007г.р. и старше Отбор на Чемпионат Мира </t>
  </si>
  <si>
    <t>17-12</t>
  </si>
  <si>
    <t>Саратов</t>
  </si>
  <si>
    <t xml:space="preserve">Всероссийские соревнования, мужчины и женщины  2004г.р. и старше , юниоры, юниорки 14-17 лет (2008-2005гг.р.), юноши и девушки 12-13 лет (2009-2010ггр.)               </t>
  </si>
  <si>
    <t>01-05</t>
  </si>
  <si>
    <t>Смоленск</t>
  </si>
  <si>
    <t>15-30</t>
  </si>
  <si>
    <t>06-11</t>
  </si>
  <si>
    <t>Томск</t>
  </si>
  <si>
    <t>29-04</t>
  </si>
  <si>
    <t>Первнство Россси среди 12-13 лет (2009-2010гг.)</t>
  </si>
  <si>
    <t>Ярославль</t>
  </si>
  <si>
    <t>01-06</t>
  </si>
  <si>
    <t>Чемпионат Мира  среди мужчин и женщин 2007г.р. и старше</t>
  </si>
  <si>
    <t>Калумбия Сантьяго де Кали</t>
  </si>
  <si>
    <t>Санкт-Петербург, Москва</t>
  </si>
  <si>
    <t>17-21</t>
  </si>
  <si>
    <t>20-24</t>
  </si>
  <si>
    <t>Заречный</t>
  </si>
  <si>
    <t>Чемпионат и первенство ПФО (Женьщины)</t>
  </si>
  <si>
    <t>Г. Саранск</t>
  </si>
  <si>
    <t>Чемпионат и первенство ПФО (Мужчины)</t>
  </si>
  <si>
    <t>Г. Пенза</t>
  </si>
  <si>
    <t>25-28</t>
  </si>
  <si>
    <t>г. Йошкар-Ола</t>
  </si>
  <si>
    <t>г. Владимир</t>
  </si>
  <si>
    <t>Чемпионат Главного управления МЧС России по Оренбургской области и Первенство Оренбургской области посвященный 77-летию победы в Великой отечественной войне</t>
  </si>
  <si>
    <t>г. Оренбург, МАУ ЦСК Оренбург</t>
  </si>
  <si>
    <t>01-23</t>
  </si>
  <si>
    <t>24-06</t>
  </si>
  <si>
    <t xml:space="preserve"> Соревнования по плаванию среди главных управлений МЧС России по субъектам РФ Приволжского федерального округа  (бассейн 50 м). Мужчины (2004г.р. и старше), женщины (2004г.р. и старше).</t>
  </si>
  <si>
    <t>03-06</t>
  </si>
  <si>
    <t>г. Бузулук Водноспортивный комплекс "Нефтянник"</t>
  </si>
  <si>
    <t>открытый областной турнир "Юность Оренбуржья" среди спортсменов 2014-2015 г.р.</t>
  </si>
  <si>
    <t>МФКиСОО, ФСГОО</t>
  </si>
  <si>
    <t>Февраль</t>
  </si>
  <si>
    <t>16-19.</t>
  </si>
  <si>
    <t>Первенство России среди юниорок и юниоров 15-23 лет</t>
  </si>
  <si>
    <t>Май-Июнь</t>
  </si>
  <si>
    <t>г.Сыктывкар</t>
  </si>
  <si>
    <t>04-13</t>
  </si>
  <si>
    <t>Июль</t>
  </si>
  <si>
    <t>г.Хабаровск</t>
  </si>
  <si>
    <t>Чемпионат Оренбургской областипо тяжелой атлетике среди мужчин и женщин</t>
  </si>
  <si>
    <t>Первенство Оренбургской области по тяжелой атлетике до 23 лет 2007-1999</t>
  </si>
  <si>
    <t>Первенство  Оренбургской области по тяжелой атлетике среди  юниорок юниоров до 18-20 лет</t>
  </si>
  <si>
    <t>07-10.</t>
  </si>
  <si>
    <t>16-20.</t>
  </si>
  <si>
    <t>15-18.</t>
  </si>
  <si>
    <t>Мемориал ЗТР А.В.Шошина</t>
  </si>
  <si>
    <t>Всероссийские соревнования по кроссу среди юношей и девушек до 16 лет на призы ГК Армада</t>
  </si>
  <si>
    <t>с. Нежинка</t>
  </si>
  <si>
    <t>Матчевая встреча спортивных школ на призы федерации легкой атлетики Оренбургской области</t>
  </si>
  <si>
    <t xml:space="preserve">Чемпионат области  </t>
  </si>
  <si>
    <t>Первенство области в помещении среди юношей и девушек 2005-2006 гг.р.</t>
  </si>
  <si>
    <t>Первенство области среди юношей и девушек 2007-2008 гг.р.</t>
  </si>
  <si>
    <t>Первенство области среди юношей и девушек 2009-2010 гг.р.</t>
  </si>
  <si>
    <t>Первенство области среди юношей и девушек 2005-2006</t>
  </si>
  <si>
    <t xml:space="preserve">Чемпионат и первенство области среди юниоров  2003-2004 гг.р. </t>
  </si>
  <si>
    <t xml:space="preserve">Чемпионат и первенство области по метаниям </t>
  </si>
  <si>
    <t xml:space="preserve">Чемпионат и первенство области по кроссу </t>
  </si>
  <si>
    <t>с.Нежинка</t>
  </si>
  <si>
    <t>Чемпионат и первенство России по кроссу</t>
  </si>
  <si>
    <t>Первенство России среди юношей и девушек 2005-06</t>
  </si>
  <si>
    <t>Первенство России среди юниоров до 23 лет</t>
  </si>
  <si>
    <t>Суздаль</t>
  </si>
  <si>
    <t>Командный Чемпионат России</t>
  </si>
  <si>
    <t>Адлер, Сочи</t>
  </si>
  <si>
    <t>1-6</t>
  </si>
  <si>
    <t>Чебоксары</t>
  </si>
  <si>
    <t>Жуковский</t>
  </si>
  <si>
    <t>Первенство России среди юношей и девушек до 18 лет</t>
  </si>
  <si>
    <t>29.06-04.07</t>
  </si>
  <si>
    <t>июнь, июль</t>
  </si>
  <si>
    <t>Первенсвто России среди юниоров до 20 лет</t>
  </si>
  <si>
    <t>4-9</t>
  </si>
  <si>
    <t>29.07-01.08</t>
  </si>
  <si>
    <t>июль, август</t>
  </si>
  <si>
    <t>Брянск</t>
  </si>
  <si>
    <t>13-18</t>
  </si>
  <si>
    <t>Чемпионат и финал кубка области среди городов и районв "На приз Ю.Романенко"</t>
  </si>
  <si>
    <t xml:space="preserve">I этап кубка области посвященного 30 летию вывода Советских войск из Афганистана </t>
  </si>
  <si>
    <t xml:space="preserve">с. Нежинка Оренбургский район </t>
  </si>
  <si>
    <t xml:space="preserve">с. Ташла Тюльганского района </t>
  </si>
  <si>
    <t xml:space="preserve">Летний чемпионат области по лыжероллерам,ОФП </t>
  </si>
  <si>
    <t>06-12</t>
  </si>
  <si>
    <t>Первенство  Федерального округа (2004-2005 г.р.)</t>
  </si>
  <si>
    <t>18-24</t>
  </si>
  <si>
    <t xml:space="preserve">январь </t>
  </si>
  <si>
    <t>г. Ижевск</t>
  </si>
  <si>
    <t xml:space="preserve">г.Кирово-Чепецк </t>
  </si>
  <si>
    <t>25-30</t>
  </si>
  <si>
    <t>г.Ижевск/Красногорск</t>
  </si>
  <si>
    <t>Всероссийские соревнования Fis</t>
  </si>
  <si>
    <t>г. Красногорск</t>
  </si>
  <si>
    <t>Первенство России (2006-2007 г.р.)</t>
  </si>
  <si>
    <t>г. Сыктывкар</t>
  </si>
  <si>
    <t>Всероссийские соревнования на приз Ф.Симашева 2004-05 г.рожд</t>
  </si>
  <si>
    <t>г. Заинск</t>
  </si>
  <si>
    <t xml:space="preserve">февраль </t>
  </si>
  <si>
    <t>г. Тюмень</t>
  </si>
  <si>
    <t>Зимняя спартакиада учащихся (2004-2005)</t>
  </si>
  <si>
    <t>01-07</t>
  </si>
  <si>
    <t>Первенство России (2002-2003)</t>
  </si>
  <si>
    <t>г.Кирово-Чепецк (Кировская область)</t>
  </si>
  <si>
    <t>25-03</t>
  </si>
  <si>
    <t>Всероссийские соревнования (2006-2007 г.р.)</t>
  </si>
  <si>
    <t>29-03</t>
  </si>
  <si>
    <t xml:space="preserve">Всероссийские соревнования </t>
  </si>
  <si>
    <t>04-05</t>
  </si>
  <si>
    <t>г. Апатиты</t>
  </si>
  <si>
    <t>Первенство России (юниоры)</t>
  </si>
  <si>
    <t>07-08</t>
  </si>
  <si>
    <t>г. Мончегорск</t>
  </si>
  <si>
    <t>08-09</t>
  </si>
  <si>
    <t>г.Апатиты</t>
  </si>
  <si>
    <t>18 дн.</t>
  </si>
  <si>
    <t>Всероссийские соревнования лыжероллеры</t>
  </si>
  <si>
    <t>08-11</t>
  </si>
  <si>
    <t>г. Вершина Тея</t>
  </si>
  <si>
    <t>18дн.</t>
  </si>
  <si>
    <t xml:space="preserve">III этап Кубка России </t>
  </si>
  <si>
    <t>Красногорск</t>
  </si>
  <si>
    <t>Летнее первенство ОО</t>
  </si>
  <si>
    <t>Кубок ОО</t>
  </si>
  <si>
    <t>Зимнее первенство ОО</t>
  </si>
  <si>
    <t>Чемпионат ОО</t>
  </si>
  <si>
    <t>I этап Спартакиады учащихся России</t>
  </si>
  <si>
    <t>Личное первенство области по пулевой стрельбе из пневматического оружия</t>
  </si>
  <si>
    <t>Личный чемпионат области по пулевой стрельбе из пневматического оружия</t>
  </si>
  <si>
    <t>г. Оренбург, ул. Рощина 5 ЦСГ и А</t>
  </si>
  <si>
    <t>Всероссийские соревнования "Юность Евразии"</t>
  </si>
  <si>
    <t>Апрель</t>
  </si>
  <si>
    <t>Чемпионат и Первенство Оренбургской области "Кубок Евразии"</t>
  </si>
  <si>
    <t>26-31</t>
  </si>
  <si>
    <t>г. Воронеж</t>
  </si>
  <si>
    <t>г. Киров</t>
  </si>
  <si>
    <t>г. Саратов</t>
  </si>
  <si>
    <t>18-23</t>
  </si>
  <si>
    <t>03-07</t>
  </si>
  <si>
    <t>г. Омск</t>
  </si>
  <si>
    <t>г. Орёл</t>
  </si>
  <si>
    <t>24-26.</t>
  </si>
  <si>
    <t>Чемпионат и первенство Оренбургской области. Дистанции Лыжная гонка - спринт, ЛГ - классика</t>
  </si>
  <si>
    <t>2-5.</t>
  </si>
  <si>
    <t>Зональные соревнования по спортивному ориентированию 
Восток&amp;запад (I этап) Первенство Оренбургской области по спортивному ориентированию. Учащиеся СШ, ВУЗ, СОШ, СУЗ
Дистанции:  Кросс-спринт
Кросс- классика.</t>
  </si>
  <si>
    <t>Спортивный сбор для подготовки к ПФО</t>
  </si>
  <si>
    <t>9-15.</t>
  </si>
  <si>
    <t xml:space="preserve">Спортивный сбор для подгоовки к Первенству России </t>
  </si>
  <si>
    <t>8-10.</t>
  </si>
  <si>
    <t>6-8.</t>
  </si>
  <si>
    <t>21-24.</t>
  </si>
  <si>
    <t>Чемпионат России.Личные соревнования. (ориентирование)</t>
  </si>
  <si>
    <t xml:space="preserve">26-30. </t>
  </si>
  <si>
    <t>Первенство России (ориентирование). Лично-командные соревования.</t>
  </si>
  <si>
    <t>4-8.</t>
  </si>
  <si>
    <t>г. Тамбов</t>
  </si>
  <si>
    <t>3-9</t>
  </si>
  <si>
    <t>г. Геленджик</t>
  </si>
  <si>
    <t>Саранск</t>
  </si>
  <si>
    <t>18-21</t>
  </si>
  <si>
    <t xml:space="preserve"> апреля</t>
  </si>
  <si>
    <t>Кубок Оренбургской области "Степи", финал</t>
  </si>
  <si>
    <t>Кубок Оренбургской области, на приз ДОСААФ, финал</t>
  </si>
  <si>
    <t xml:space="preserve">Первенство Оренбургской области по пауэрлифтингу (троеборье классическое) среди юношей и девушек (2004-2008 г.р.), юниоров и юниорок (1999-2003 г.р).
Чемпионат Оренбургской области по пауэрлифтингу (троеборье классическое) среди мужчин и женщин.
</t>
  </si>
  <si>
    <t>08-10</t>
  </si>
  <si>
    <t xml:space="preserve">Первенство Оренбургской области по пауэрлифтингу (жим) среди юношей и девушек (2004-2008 г.р.), юниоров и юниорок (1999-2003 г.р).
Чемпионат Оренбургской области по пауэрлифтингу (жим) среди мужчин и женщин.
</t>
  </si>
  <si>
    <t>Чемпионат и Первенство России (по троеборью)</t>
  </si>
  <si>
    <t xml:space="preserve">Чемпионат и Первенство России по классическому троеборью </t>
  </si>
  <si>
    <t>25.02 -03.03    02.03 -07.03</t>
  </si>
  <si>
    <t>февраль - март</t>
  </si>
  <si>
    <t>г. Тула</t>
  </si>
  <si>
    <t>Первенство и Чемпионат ПФО по  пауэрлифтингу (жим)</t>
  </si>
  <si>
    <t>19.10 -22.10     21.10 -24.10</t>
  </si>
  <si>
    <t>01.12 -12.12</t>
  </si>
  <si>
    <t>г. Скирнивице (Польша)</t>
  </si>
  <si>
    <t xml:space="preserve">январь-февраль </t>
  </si>
  <si>
    <t>30-01</t>
  </si>
  <si>
    <t>Областная спартакиада среди обучающихся профессиональных образовательных организаций "Юность Оренбуржья"</t>
  </si>
  <si>
    <t xml:space="preserve">МФКиСОО, МинобрОО, ОГФСО "Юность России"  </t>
  </si>
  <si>
    <t>Спартакиада Оренбургской областной организации ОГО ВФСО "Динамо" среди коллективов физической культуры</t>
  </si>
  <si>
    <t>МФКиСОО, ОГО ВФСО "Динамо"</t>
  </si>
  <si>
    <t xml:space="preserve">Мини-футбол </t>
  </si>
  <si>
    <t>Соревнования по борьбе самбо</t>
  </si>
  <si>
    <t>МФКиСОО, управление судебного департамента ОО</t>
  </si>
  <si>
    <t>Спартакиада  среди  работников органов прокуратуры Оренбургской области, посвященная 300-летию органов</t>
  </si>
  <si>
    <t>МФКиСОО, прокуратура ОО</t>
  </si>
  <si>
    <t>Выполнение нормативов ВФСК ГТО</t>
  </si>
  <si>
    <t xml:space="preserve">МинобрОО, МФКиСОО </t>
  </si>
  <si>
    <t>Армейское тактико-стрелкое многоборье</t>
  </si>
  <si>
    <t xml:space="preserve">МФКиСОО , МО  </t>
  </si>
  <si>
    <t xml:space="preserve">МФКиСОО , МО, РОО "Олимпийский Совет Оренбургской области"  </t>
  </si>
  <si>
    <t xml:space="preserve">МФКиСОО  </t>
  </si>
  <si>
    <t>Всероссийский Олимпийский день</t>
  </si>
  <si>
    <t>Всероссийские массовые соревнования по баскетболу "Оранжевый мяч"</t>
  </si>
  <si>
    <t>Всероссийский день бега "Кросс нации"</t>
  </si>
  <si>
    <t xml:space="preserve">г. Оренбург, МО </t>
  </si>
  <si>
    <t>Всеросийский день ходьбы</t>
  </si>
  <si>
    <t>Всероссийский день самбо</t>
  </si>
  <si>
    <t>МФКиСОО, МинобрОО, МинсоцОО</t>
  </si>
  <si>
    <t>Областная спартакиада среди ветеранов военной службы, правоохранительных органов и судебной системы Оренбургской области</t>
  </si>
  <si>
    <t xml:space="preserve">16-17 </t>
  </si>
  <si>
    <t>МФКиСОО, ОВОО</t>
  </si>
  <si>
    <t>Спартакиада молодежи допризывного возраста</t>
  </si>
  <si>
    <t xml:space="preserve">МФКиСОО, МинобрОО  </t>
  </si>
  <si>
    <t>Спартакиада среди граждан старшего поколения «Спортивное долголетие»</t>
  </si>
  <si>
    <t>Спартакиада Оренбургских энергетиков</t>
  </si>
  <si>
    <t>МФКиСОО, Областной комитет электропрофсоюзов</t>
  </si>
  <si>
    <t>Областная спартакиада среди работников образовательных организаций</t>
  </si>
  <si>
    <t>МФКиСОО, МинобрОО</t>
  </si>
  <si>
    <t>Спартакиада среди сотрудников органов  исполнительной власти и Законодательного Собрания</t>
  </si>
  <si>
    <t>Областная Спартакиада среди воспитанников организаций для детей-сирот и детей, оставшихся без попечения родителей, и обучающихся специальных (коррекционных) образовательных организаций, подведомственных министерству образования Оренбургской области</t>
  </si>
  <si>
    <t>6 дн.</t>
  </si>
  <si>
    <t xml:space="preserve">МФКиСОО, МинобрОО, МО  </t>
  </si>
  <si>
    <t>Областной фестиваль студенческого спорта</t>
  </si>
  <si>
    <t>февраль- май</t>
  </si>
  <si>
    <t xml:space="preserve">МФКиСОО, МинобрОО, ООВО </t>
  </si>
  <si>
    <t>Фестиваль ВФСК ГТО среди семейных команд</t>
  </si>
  <si>
    <t>Фестиваль ВФСК ГТО среди обучающихся общеобразовательных организаций</t>
  </si>
  <si>
    <t>Фестиваль ВФСК ГТО среди студентов образовательных организаций высшего образования</t>
  </si>
  <si>
    <t>Фестиваль ВФСК ГТО среди казачьей молодежи</t>
  </si>
  <si>
    <t xml:space="preserve">МФКиСОО,  казачьи общества ООКО "Первый отдел ОКВ" и иные объединения казаков </t>
  </si>
  <si>
    <t>Фестиваль ВФСК ГТО среди различных категорий населения</t>
  </si>
  <si>
    <t>Областной фестиваль женского спорта "Оренбургская сударыня"</t>
  </si>
  <si>
    <t>Турнир по мини-футболу среди органов государственной власти</t>
  </si>
  <si>
    <t>Торжественная церемония вручения сертификатов премий и стипендий Губернатора Оренбургской области</t>
  </si>
  <si>
    <t xml:space="preserve">МФКиСОО, ДМПОО  </t>
  </si>
  <si>
    <t>Армейские спортивные игры</t>
  </si>
  <si>
    <t xml:space="preserve">МФКиСОО, ДОСААФ, Облвоенкомат  </t>
  </si>
  <si>
    <t>Региональный этап Всероссийских спортивных игр школьников "Президентские спортивные игры"</t>
  </si>
  <si>
    <t>Региональный этап Всероссийских спортивных соревнований школьников "Президентские состязания"</t>
  </si>
  <si>
    <t>Региональный этап Всероссийских спортивных игры школьных спортивных клубов</t>
  </si>
  <si>
    <t>Соревнования по самбо среди обучающихся общеобразовательных организаций</t>
  </si>
  <si>
    <t>Спартакиада студенческих отрядов</t>
  </si>
  <si>
    <t xml:space="preserve">ТМ по подготовке к Спартакиаде молодежи России допризывного возраста </t>
  </si>
  <si>
    <t>Спартакиада молодёжи России  допризывного возраста</t>
  </si>
  <si>
    <t>Слет казачьей молодежи ВФСК "Готов к труду и обороне"</t>
  </si>
  <si>
    <t>Всероссийский фестиваль ВФСК ГТО среди семейных команд</t>
  </si>
  <si>
    <t>40 команд</t>
  </si>
  <si>
    <t>16</t>
  </si>
  <si>
    <t>4 команды</t>
  </si>
  <si>
    <t>10 команд</t>
  </si>
  <si>
    <t>22</t>
  </si>
  <si>
    <t>соревнования по дворовому футболу 6×6 (Зональный и областной этапы)</t>
  </si>
  <si>
    <t>соревнования по уличному баскетболу 3×3 (Зональный и областной этапы)</t>
  </si>
  <si>
    <t xml:space="preserve">Казахстанско-российская, историко-культурная экспедиция "Урал-Жайык-2022" </t>
  </si>
  <si>
    <t>МФКиСОО Департамент МП ОО</t>
  </si>
  <si>
    <t>Спортивно-туристский лагерь ПФО (Туриада)</t>
  </si>
  <si>
    <t>г. Хвалынск</t>
  </si>
  <si>
    <t>июнь,июль</t>
  </si>
  <si>
    <t>по назначению (ПФО)</t>
  </si>
  <si>
    <t>Фестиваль дворового футбола 6 х6</t>
  </si>
  <si>
    <t xml:space="preserve">Финальный этап фестиваля  ВФСК ГТО                                                                                                                                                                                                                       </t>
  </si>
  <si>
    <t>Всероссийский фестиваль ВФСК ГТО среди муниципальных и государственных служащих</t>
  </si>
  <si>
    <t>Финальные соревнования первенства ПФО по мини – футболу (футзалу), среди команд общеобразовательных школ, в рамках общероссийского проекта «Мини-футбол в школу» юноши 2010-2011 г.р.</t>
  </si>
  <si>
    <t>Нижегородская область, Городецкий р-н, б/о Изумрудное</t>
  </si>
  <si>
    <t>Финальные соревнования первенства ПФО по мини – футболу (футзалу), среди команд общеобразовательных школ, в рамках общероссийского проекта «Мини-футбол в школу» юноши 2008-2009 г.р.</t>
  </si>
  <si>
    <t>Финальные соревнования первенства ПФО по мини – футболу (футзалу), среди команд общеобразовательных школ, в рамках общероссийского проекта «Мини-футбол в школу» юноши 2006-2007 г.р.</t>
  </si>
  <si>
    <t>Финальные соревнования первенства ПФО по мини – футболу (футзалу), среди команд общеобразовательных школ, в рамках общероссийского проекта «Мини-футбол в школу» юноши 2004-2005 г.р.</t>
  </si>
  <si>
    <t>20-27</t>
  </si>
  <si>
    <t>Финальные соревнования первенства ПФО по мини – футболу (футзалу), среди спортивных школ (юноши 2010-2011 г.р.)</t>
  </si>
  <si>
    <t>февраль
март</t>
  </si>
  <si>
    <t>г. Сергач  Нижегородской  области</t>
  </si>
  <si>
    <t>Финальные соревнования первенства ПФО по мини – футболу (футзалу), среди спортивных школ (юноши 2008-2009 г.р.)</t>
  </si>
  <si>
    <t xml:space="preserve">февраль
</t>
  </si>
  <si>
    <t>Финальные соревнования первенства ПФО по мини – футболу (футзалу), среди спортивных школ (юноши 2006-2007 г.р.)</t>
  </si>
  <si>
    <t>Финальные соревнования первенства ПФО по мини – футболу (футзалу), среди спортивных школ (юноши 2004-2005 г.р.)</t>
  </si>
  <si>
    <t>05-08.</t>
  </si>
  <si>
    <t xml:space="preserve">г. Казань </t>
  </si>
  <si>
    <t xml:space="preserve"> Финальные соревнования по мини-футболу (футзалу) ПФО среди ВУЗов и СУЗов</t>
  </si>
  <si>
    <t>10-15.</t>
  </si>
  <si>
    <t>Финал Всероссийских соревнований "Кожаный мяч" (2010-2011 г.р.)</t>
  </si>
  <si>
    <t>Финал Всероссийских соревнований "Кожаный мяч" (2008-2009 г.р.)</t>
  </si>
  <si>
    <t>Финал Всероссийских соревнований "Кожаный мяч" (2006-2007 г.р.)</t>
  </si>
  <si>
    <t xml:space="preserve">по положению </t>
  </si>
  <si>
    <t xml:space="preserve">Участие во Всероссийских турнирах </t>
  </si>
  <si>
    <t>Бильярдный спорт</t>
  </si>
  <si>
    <t>Областной турнир "День памяти О.В. Кашицына"</t>
  </si>
  <si>
    <t>МФК и С ОО ФВОО</t>
  </si>
  <si>
    <t>02-04.</t>
  </si>
  <si>
    <t>КНТ "Факел - Газпром" Федерация настольного тенниса ОО</t>
  </si>
  <si>
    <t>Всероссийский турнир Кубок Губернатора</t>
  </si>
  <si>
    <t>08-10.</t>
  </si>
  <si>
    <t xml:space="preserve">МФК и С ОО                КНТ "Факел - Газпром" </t>
  </si>
  <si>
    <t>ООФНТ, МО Кувандыкский ГО</t>
  </si>
  <si>
    <t>МФК и С ОО, ООФС</t>
  </si>
  <si>
    <t>17-18.</t>
  </si>
  <si>
    <t>Областной турнир "Серебряная лига", посвященный "Дню защитника Отечества", "Свободная пирамида", ветераны 60+</t>
  </si>
  <si>
    <t>ОО "ФБСОО"</t>
  </si>
  <si>
    <t>Областной турнир "Серебряная лига", посвященный "Дню Победы", "Свободная пирамида", ветераны 60+</t>
  </si>
  <si>
    <t>Турнир, посвященный памяти первого Мастера спорта России по бильярдному спорту в Оренбургской области Бориса Ивановича Грачева, "Свободная пирамида", сеньоры (40+), ветераны (60+)</t>
  </si>
  <si>
    <t>32</t>
  </si>
  <si>
    <t>Открытый областной турнир "Комбинированная пирамида", посвященный памяти Заслуженного тренера Росии К.П.Крюкова, мужчины, жещины</t>
  </si>
  <si>
    <t>26, 27</t>
  </si>
  <si>
    <t>15.01,29.01,05.03,26.03,05.11,19.11,26.11,03.12,10.12,17.12,24.12</t>
  </si>
  <si>
    <t>январь-март
ноябрь-декабрь</t>
  </si>
  <si>
    <t>г. Оренбург
СКК Оренбуржье</t>
  </si>
  <si>
    <t>МФК и С ОО и ФВОО</t>
  </si>
  <si>
    <t>Областной турнир памяти В.А.Степанченко среди юношей 2007-2008 г.р. (по вызову)</t>
  </si>
  <si>
    <t>п. Акбулак</t>
  </si>
  <si>
    <t>МО Акбулакский поссовет</t>
  </si>
  <si>
    <t>Областной турнир на призы главы МО Акбулакский поссовет среди девушек 2006-2008г.р. (по вызову)</t>
  </si>
  <si>
    <t xml:space="preserve">Областной турнир "Кубок Памяти" </t>
  </si>
  <si>
    <t>01-03</t>
  </si>
  <si>
    <t>г. Оренбург 
СК Олимпийский</t>
  </si>
  <si>
    <t>Областной турнир памяти В.Н. Григорьева среди спортсменов 2004 г.р. и моложе</t>
  </si>
  <si>
    <t>Открытый областной турнир "Соленушка" среди команд девушек</t>
  </si>
  <si>
    <t>31-05</t>
  </si>
  <si>
    <t>ФВОО и МО Соль-Илецкий городской округ</t>
  </si>
  <si>
    <t>Кубок Соленых озер по пляжном волейболу</t>
  </si>
  <si>
    <t>открытая дата</t>
  </si>
  <si>
    <t>Соленые озера г. Соль-Илецк</t>
  </si>
  <si>
    <t>28.02-01.03</t>
  </si>
  <si>
    <t>Первенство Оренбургской области, посвященное памяти К. Макарова среди спортсменов 2006-2007 г.р. и  2010-2013 г.р.</t>
  </si>
  <si>
    <t xml:space="preserve">Первенство Оренбургской области, посвященное памяти В.М. Пустовалова среди спортсменов 2008-2009 г.р. </t>
  </si>
  <si>
    <t>15-19</t>
  </si>
  <si>
    <t>05-09.</t>
  </si>
  <si>
    <t xml:space="preserve"> МФК ,МО г.Оренбург, РОО "Федерация шахмат Оренбургской области"</t>
  </si>
  <si>
    <t>Финальные соревнования   "Белая ладья",                         2008 г.р. и моложе</t>
  </si>
  <si>
    <t xml:space="preserve">г. Оренбург                  СКК "Оренбуржье"            </t>
  </si>
  <si>
    <t>XXXX традиционный шахматный  турнир  среди "Надежды урала", среди юношей и девушек                      2009 г.р. и моложе.</t>
  </si>
  <si>
    <t>МФК ,С ОО и  РОО "Федерация шахмат Оренбургской области"</t>
  </si>
  <si>
    <t>МО Ясненкий  ГО</t>
  </si>
  <si>
    <t>Волейбол пляжный</t>
  </si>
  <si>
    <t>Турнир сильнейших Топ - 16</t>
  </si>
  <si>
    <t>Первенство ПФО 2003г.р. и мол.</t>
  </si>
  <si>
    <t>07-13</t>
  </si>
  <si>
    <t>Первенство ПФО 2007г.р. и мол.</t>
  </si>
  <si>
    <t>Первенство ПФО 2010г.р. и мол.</t>
  </si>
  <si>
    <t>Первенство  России 2003г.р. и мол.</t>
  </si>
  <si>
    <t>28.03-03.04</t>
  </si>
  <si>
    <t>март апрель</t>
  </si>
  <si>
    <t>Первенство  России 2007г.р. и мол.</t>
  </si>
  <si>
    <t>Первенство  России 20010г.р. и мол.</t>
  </si>
  <si>
    <t>Салават</t>
  </si>
  <si>
    <t>Первенство  Европы юноши</t>
  </si>
  <si>
    <t>Турнир сильнейших Топ - 24 юниоры</t>
  </si>
  <si>
    <t xml:space="preserve">Первенство России по спортивному туризму на пешеходных дистанциях </t>
  </si>
  <si>
    <t>Первенство России - юниоры, юниорки, юноши, девушки до 27 лет - русские, русские-быстрая, русские-молниеносная игра</t>
  </si>
  <si>
    <t>02-11</t>
  </si>
  <si>
    <t>Первенство России - юноши, девушки, мальчики, девочки до 14 лет - русские, русские-быстрая, русские-молниеносная игра</t>
  </si>
  <si>
    <t>17-26.</t>
  </si>
  <si>
    <t>Чемпионат России - мужчины, женщины - русские, русские-быстрая, русские-молниеносная игра</t>
  </si>
  <si>
    <t>19-01</t>
  </si>
  <si>
    <t>Чемпионат Европы - мужчины, женщины - русские, русские-быстрая, русские-молниеносная игра</t>
  </si>
  <si>
    <t>Чемпионат мира - мужчины, женщины - русские, русские-быстрая, русские-молниеносная игра</t>
  </si>
  <si>
    <t>09-16.</t>
  </si>
  <si>
    <t>01-17</t>
  </si>
  <si>
    <t>20-29</t>
  </si>
  <si>
    <t>Чемпионат России по баскетболу среди команд юношей (АСБ) (Финал)</t>
  </si>
  <si>
    <t>Финал Спартакиада учащихся (юноши 2006-2007)</t>
  </si>
  <si>
    <t>01.06-21.08</t>
  </si>
  <si>
    <t>июнь-август</t>
  </si>
  <si>
    <t>Первенство Росии среди девушек  до 15 лет (2008-2009гр)</t>
  </si>
  <si>
    <t>Всероссийские соревнования по волейболу среди команд юношей до 15 лет (2008-2009гр)</t>
  </si>
  <si>
    <t>Первенство Росии среди девушек до 19 лет (2004-2005гр)</t>
  </si>
  <si>
    <t>Первенство Росии среди девушек до 17 лет (2006-2007гр)</t>
  </si>
  <si>
    <t>январь-апрель</t>
  </si>
  <si>
    <t>г.Лаишево</t>
  </si>
  <si>
    <t>Первенство России по мини-лапте среди юниоров 15-17 лет(2005 -2007г.г.р)</t>
  </si>
  <si>
    <t>24-29</t>
  </si>
  <si>
    <t>г. Смоленск</t>
  </si>
  <si>
    <t>Первенство России по мини-лапте среди юниорок 15-17 лет(2005 -2007г.гр..)</t>
  </si>
  <si>
    <t>г.Смоленск.</t>
  </si>
  <si>
    <t>Чемпионат России по мини-лапте среди мужских команд</t>
  </si>
  <si>
    <t>Набережные Челны</t>
  </si>
  <si>
    <t>Первенство России по лапте среди юниоров 15-17 лет(2005 -2007г.г.р)</t>
  </si>
  <si>
    <t>Р.Удмуртии</t>
  </si>
  <si>
    <t>Первенство России по лапте среди юниорок 15-17 лет(2005 -2007г.гр..)</t>
  </si>
  <si>
    <t>Чемпионат России по лапте среди мужских команд</t>
  </si>
  <si>
    <t>11-18</t>
  </si>
  <si>
    <t>Чемпионат России по лапте среди женских команд</t>
  </si>
  <si>
    <t>15-30.</t>
  </si>
  <si>
    <t>4 дня</t>
  </si>
  <si>
    <t>Чемпионат Европы по решению шахматных композиций(шахматы), проезд</t>
  </si>
  <si>
    <t>г. Рига
(Латвия)</t>
  </si>
  <si>
    <t>Первенство  России среди мальчиков и девочек                         до 9 лет(шахматы)</t>
  </si>
  <si>
    <t>Первенство России среди  общеобразовательных учреждений "Белая Ладья" (проезд)</t>
  </si>
  <si>
    <t>01-11</t>
  </si>
  <si>
    <t>Чемпионат России по решению шахматных композиций(шахматы)</t>
  </si>
  <si>
    <t>3дня</t>
  </si>
  <si>
    <t>Первенство ПФО среди юношей и девушек до 11,13,15,17,19 лет(шахматы)</t>
  </si>
  <si>
    <t>01-13</t>
  </si>
  <si>
    <t>Первенство Европы среди юношей и  девушек(шахматы)</t>
  </si>
  <si>
    <t>9 дней</t>
  </si>
  <si>
    <t>Первенство Европы среди мальчиков  и девочек по быстрым шахматам и блицу.(шахматы)</t>
  </si>
  <si>
    <t>ТС в составе сборной команды РФ (шахматы), проезд</t>
  </si>
  <si>
    <t>Огниково,                        Московская область</t>
  </si>
  <si>
    <t xml:space="preserve">Виды спорта </t>
  </si>
  <si>
    <t>Чемпионат России (Эндуро-квадроциклы, Кросс-кантри-клас открытый, Кросс-кантри 450.</t>
  </si>
  <si>
    <t xml:space="preserve">Первенство России «Пирамида – командные соревнования» Мальчики и девочки до 13 лет, юноши и девушки
16 лет, юниоры и юниорки до19 лет
</t>
  </si>
  <si>
    <t>08-14</t>
  </si>
  <si>
    <t>федерация бильярдного спорта ОО, МФК и С ОО</t>
  </si>
  <si>
    <t>Чемпионат России среди мужчин и женщин "Комбинированная приамида"</t>
  </si>
  <si>
    <t>15-21</t>
  </si>
  <si>
    <t xml:space="preserve">Чемпионат Оренбургской области по городошному спорту </t>
  </si>
  <si>
    <t>Первенство Оренбургской области по городошному спорту  среди детей 2006-2010 г.р.</t>
  </si>
  <si>
    <t>Первенство Оренбургской области по городошному спорту  среди ветеранов (60 +)</t>
  </si>
  <si>
    <t xml:space="preserve"> Всероссийскиие соревнования по мини-футболу (футзалу) в школу среди юношей, г. Оренбурга 2008-2009 г.р.(2010-2011 г.р.)</t>
  </si>
  <si>
    <t>СК Олимпийский
СКК Оренбуржье</t>
  </si>
  <si>
    <t>ООФМФ
ГАУ "ЦПМ"</t>
  </si>
  <si>
    <t xml:space="preserve"> Всероссийскиие соревнования по мини-футболу (футзалу) в школу среди юношей, г. Оренбурга 2004-2005 г.р.(2006-2007 г.р.)</t>
  </si>
  <si>
    <t>06-07.</t>
  </si>
  <si>
    <t xml:space="preserve"> Областные финальные соревнования по мини-футболу (футзалу) среди юниоров и старших юниоров, г. Оренбурга 2004-2005 г.р.
(2006-2007 г.р.)</t>
  </si>
  <si>
    <t xml:space="preserve"> Областные финальные соревнования по мини-футболу (футзалу) среди младших и средних юношей,  г. Оренбурга 2008-2009 г.р.
(2010-2011 г.р.)</t>
  </si>
  <si>
    <t>Первенство Оренбургской области по мини-футболу (футзалу) среди любительских команд</t>
  </si>
  <si>
    <t>06.01-05.04</t>
  </si>
  <si>
    <t>январь
февраль
март
апрель</t>
  </si>
  <si>
    <t>Кубок Оренбургской области по мини-футболу (футзалу) среди любительских команд</t>
  </si>
  <si>
    <t>10.01-31.03</t>
  </si>
  <si>
    <t>январь
февраль
март</t>
  </si>
  <si>
    <t xml:space="preserve"> Финальные соревнования по мини-футболу (футзалу) Оренбургской области среди ВУЗов и СУЗов</t>
  </si>
  <si>
    <t>01-03.</t>
  </si>
  <si>
    <t>Финал Первая лига среди любительских команд</t>
  </si>
  <si>
    <t>01.10-29.12</t>
  </si>
  <si>
    <t>октябрь
ноябрь
декабрь</t>
  </si>
  <si>
    <t xml:space="preserve"> Зональные областные соревнования по мини-футболу (футзалу) среди ДЮСШ ( юношей), г. Оренбурга 2009-2010 г.р.(2011-2012 г.р.)</t>
  </si>
  <si>
    <t xml:space="preserve"> Зональные областные соревнования по мини-футболу (футзалу) среди ДЮСШ ( юношей), г. Оренбурга 2005-2006 г.р.(2007-2008 г.р.)</t>
  </si>
  <si>
    <t>04-06.</t>
  </si>
  <si>
    <t>Первенство Оренбургской области по мини-футболу (футзалу) среди любительских команд на открытых площадках</t>
  </si>
  <si>
    <t>15.04-15.09</t>
  </si>
  <si>
    <t>апрель
май
июнь
июль
август
сентябрь</t>
  </si>
  <si>
    <t>Первенство области  среди спортсменов 2003 гг.р. и моложе</t>
  </si>
  <si>
    <t>Всероссийские соревнования " Турнир сильнейших спортсменов России по настольному теннису "ТОП-16" среди спортсменов до 13 лет и до 10 лет</t>
  </si>
  <si>
    <t>ФНТР, КНТ 2Факел-Газпром"</t>
  </si>
  <si>
    <t>Первенство области  среди юношей и девушек 2007гг.р. и моложе</t>
  </si>
  <si>
    <t xml:space="preserve">Командный Чемпионат ФНТР 3,4 тур Высшие лигисезон 2021 -22г.г.  </t>
  </si>
  <si>
    <t>Первенство области  среди юношей и девушек 2010г.р. и моложе</t>
  </si>
  <si>
    <t>2-5</t>
  </si>
  <si>
    <t>Первенство ПФО среди спортсменов 2010 гг.р. и моложе, памяти В.С. Черномырдина</t>
  </si>
  <si>
    <t>11-14</t>
  </si>
  <si>
    <t>Первенство области среди молодёжи 2001гг.р. и мол.</t>
  </si>
  <si>
    <t xml:space="preserve">сентябрь                 </t>
  </si>
  <si>
    <t>8-10</t>
  </si>
  <si>
    <t>Всероссийские соревнования " Турнир сильнейших спортсменов России по настольному теннису "ТОП-24" среди спортсменов до 13 лет и до 10 лет</t>
  </si>
  <si>
    <t>ФНТР,                                КНТ "Факел-Газпром"</t>
  </si>
  <si>
    <t>Первенство области среди молодёжи 2004г.р. и мол.</t>
  </si>
  <si>
    <t xml:space="preserve">Командный Чемпионат ФНТР 1,2 тур Высшие лиги сезон 2022 -23г.г. </t>
  </si>
  <si>
    <t xml:space="preserve">декабрь                   </t>
  </si>
  <si>
    <t>Чемпионат области  и Кубок области</t>
  </si>
  <si>
    <t>апрель,октябрь</t>
  </si>
  <si>
    <t>стадионы МО</t>
  </si>
  <si>
    <t>Зональное первенство области среди спортсменов 2006-2007 г.р.</t>
  </si>
  <si>
    <t>4дн</t>
  </si>
  <si>
    <t>Оренбург,Бузулук,Новотроицк</t>
  </si>
  <si>
    <t>Финал первенства области среди спортсменов 2006-2007 г.р.</t>
  </si>
  <si>
    <t>по назначению МФиС</t>
  </si>
  <si>
    <t>Зональное первенство области среди спортсменов 2008-2009 г.р.</t>
  </si>
  <si>
    <t>Финал первенства области среди спортсменов 2008-2009 г.р.</t>
  </si>
  <si>
    <t>Зональное первенство области среди спортсменов 2010-2011 г.р.</t>
  </si>
  <si>
    <t>Финал первенства области среди спортсменов 2010-2011 г.р.</t>
  </si>
  <si>
    <t>МО области</t>
  </si>
  <si>
    <t>Региональный этап Всероссийсккого фестиваля "Дворового футбола" зональные</t>
  </si>
  <si>
    <t>Региональный этап Всероссийсккого фестиваля "Дворового футбола" финальные</t>
  </si>
  <si>
    <t>Кубок области по футболу  среди женщин</t>
  </si>
  <si>
    <t>Хокккей</t>
  </si>
  <si>
    <t>100</t>
  </si>
  <si>
    <t>апрель-декабрь</t>
  </si>
  <si>
    <t>200</t>
  </si>
  <si>
    <t>Первенство Оренбургской области по русским и стоклеточным шашкам среди спортсменов 1996-2014 г.р. и моложе</t>
  </si>
  <si>
    <t>3-6</t>
  </si>
  <si>
    <t>9-14</t>
  </si>
  <si>
    <t xml:space="preserve">Первенство области среди юношей 2005 гг.р. </t>
  </si>
  <si>
    <t>г. Орск,                           СШ "Надежда"</t>
  </si>
  <si>
    <t xml:space="preserve">Первенство области среди юношей 2006 гг.р. </t>
  </si>
  <si>
    <t>Первенство области среди юношей 2007 гг.р.</t>
  </si>
  <si>
    <t>г. Гай                           ФОК "Горняк"</t>
  </si>
  <si>
    <t>г. Орск СШ "Надежда"</t>
  </si>
  <si>
    <t>Первенство области среди девушек 2008 гг.р.</t>
  </si>
  <si>
    <t>г. Оренбург,                         СШОР №5</t>
  </si>
  <si>
    <t>Чемпионат области среди мужских команд</t>
  </si>
  <si>
    <t>г.Гай   ФОК "Горняк"</t>
  </si>
  <si>
    <t>г.Оренбург площадка ЦУБ</t>
  </si>
  <si>
    <t xml:space="preserve">Первенство области среди юношей 2009 гг.р. </t>
  </si>
  <si>
    <t>г.Орск СШ "Авангард"</t>
  </si>
  <si>
    <t xml:space="preserve">Первенство области среди юношей 2010 гг.р. </t>
  </si>
  <si>
    <t>г. Оренбург  СКК "Оренбуржье"</t>
  </si>
  <si>
    <t>г. Гай ФОК "Горняк"</t>
  </si>
  <si>
    <t xml:space="preserve">Первенство области среди девушек 2011 гг.р. </t>
  </si>
  <si>
    <t xml:space="preserve">Первенство области среди девушек 2010 гг.р. </t>
  </si>
  <si>
    <t>Чемпионат Оренбургской области, "Динамичная пирамида", мужчины, женщины</t>
  </si>
  <si>
    <t>Первенство Оренбургской области, пул 10, мальчики и девочки до 13 лет, юноши и девушки до 16 лет, юниоры и юниорки до 19 лет.</t>
  </si>
  <si>
    <t>12</t>
  </si>
  <si>
    <t>"Бэнго"</t>
  </si>
  <si>
    <t>Чемпионат Оренбургской области, пул 10, мужчины, женщины</t>
  </si>
  <si>
    <t>Чемпионат Оренбургской области, "Свободная пирамида", мужчины, женщины</t>
  </si>
  <si>
    <t xml:space="preserve">9 </t>
  </si>
  <si>
    <t>Первенство Оренбургской области, "Свободная пирамида", мальчики и девочки до 13 лет, юноши и девушки до 16 лет, юниоры и юниорки до 19 лет</t>
  </si>
  <si>
    <t>Чемпионат Оренбургской области, "Комбинированная пирамида", мужчины, женщины</t>
  </si>
  <si>
    <t>июля</t>
  </si>
  <si>
    <t>Чемпионат Оренбургской области, "Пирамида - командные соревнования", мужчины, женщины</t>
  </si>
  <si>
    <t>Первенство области "Динамичная пирамида", мальчики и девочки до 13 лет, юноши и девушки до 16 лет, юниоры и юниорки до 19 лет.</t>
  </si>
  <si>
    <t xml:space="preserve">Первенство области среди юношей (2004-2005 г.р.) </t>
  </si>
  <si>
    <t xml:space="preserve">Первенство области среди девушек (2004-2005 г.р.) </t>
  </si>
  <si>
    <t>Первенство области среди юношей 2006-2007 г.р. (зональные  соревнования)</t>
  </si>
  <si>
    <t xml:space="preserve"> Ясный, Бузулук</t>
  </si>
  <si>
    <t>Первенство области среди девушек 2006-2007 г.р. (зональные  соревнования)</t>
  </si>
  <si>
    <t>Первенство области среди юношей 2006-2007 г.р.  (финал)</t>
  </si>
  <si>
    <t>Первенство области среди девушек 2006-2007 г.р. (финал)</t>
  </si>
  <si>
    <t>9-12</t>
  </si>
  <si>
    <t xml:space="preserve">Чемпионат области среди мужских команд                </t>
  </si>
  <si>
    <t xml:space="preserve">Чемпионат области среди женских команд           </t>
  </si>
  <si>
    <t>Первенство области среди юношей 2008-2009 г.р. (зональные  соревнования)</t>
  </si>
  <si>
    <t xml:space="preserve"> Акбулак, Медногорск, Бузулук</t>
  </si>
  <si>
    <t>Первенство области среди девушек 2008-2009 г.р. (зональные  соревнования)</t>
  </si>
  <si>
    <t xml:space="preserve"> Саракташ, Медногорск, Бузулук</t>
  </si>
  <si>
    <t>Первенство области среди юношей 2008-2009 г.р. (финал)</t>
  </si>
  <si>
    <t>Первенство области среди девушек 2008-2009 г.р. (финал)</t>
  </si>
  <si>
    <t>26-29</t>
  </si>
  <si>
    <t>Первенство области среди юношей 2010-2011 г.р.</t>
  </si>
  <si>
    <t xml:space="preserve">Первенство области среди девушек 2010-2011 г.р. </t>
  </si>
  <si>
    <t>Кубок области среди мужских и женских команд</t>
  </si>
  <si>
    <t xml:space="preserve">сентябрь </t>
  </si>
  <si>
    <t>Оренбург МБУ СШ №3</t>
  </si>
  <si>
    <t>Первенство области среди команд юношей до 19 лет</t>
  </si>
  <si>
    <t>Первенство области среди команд юношей  до 17 лет</t>
  </si>
  <si>
    <t>Первенство области среди команд девушек до 17 лет</t>
  </si>
  <si>
    <t>Первенство области среди команд девушек до 15 лет</t>
  </si>
  <si>
    <t>Первенство области среди команд юношей до 15 лет</t>
  </si>
  <si>
    <t xml:space="preserve">Чемпионат области среди мужских и женских команд </t>
  </si>
  <si>
    <t>Первенство Оренбургской области среди юношей 2009 гг.р.</t>
  </si>
  <si>
    <t>. 02-03</t>
  </si>
  <si>
    <t>14-15</t>
  </si>
  <si>
    <t>.  04-05</t>
  </si>
  <si>
    <t>05-06</t>
  </si>
  <si>
    <t>Первенство Оренбургской области среди юношей 2006 г.р.</t>
  </si>
  <si>
    <t>Первенство Оренбургской области среди юношей 2005 г.р.</t>
  </si>
  <si>
    <t>Первенство области среди спортсменов 2010-2011 гг.р. (мини-лапта)</t>
  </si>
  <si>
    <t xml:space="preserve">Первенство области среди спортсменов  2005-2007 гг.р. (мини-лапта) </t>
  </si>
  <si>
    <t>Чемпинат  области среди мужских и женских команд (мини-лапта)</t>
  </si>
  <si>
    <t>Первенство области среди спортсменов  2011-2012 гг.р. (мини-лапта)</t>
  </si>
  <si>
    <t>09-11</t>
  </si>
  <si>
    <t>Первенство области среди спортсменов  2010-2011 гг.р . (лапта)</t>
  </si>
  <si>
    <t>Первенство области среди спортсменов 2005-2007 гг.р. (лапта)</t>
  </si>
  <si>
    <t xml:space="preserve">Кубок области среди мужских и женских команд. (лапта)        </t>
  </si>
  <si>
    <t xml:space="preserve">г.Соль-Илецк       </t>
  </si>
  <si>
    <t>Первенство области среди спортсменов 2008-2009 гг.р. (лапта)</t>
  </si>
  <si>
    <t>30.09-02.10</t>
  </si>
  <si>
    <t>07-09</t>
  </si>
  <si>
    <t>Первенство области по СТ группы  дисциплина "дистанции-лыжные"14-15 лет, 16-21 год</t>
  </si>
  <si>
    <t>Чемпионат области по СТ группы  дисциплин "дистанции-лыжные", посвящённый 77-й годовщине Победы в ВОВ</t>
  </si>
  <si>
    <t>Оренбургский р-он п. Соловьевка</t>
  </si>
  <si>
    <t>Первенство области среди юношей и девушек, юниоров и юниорок по СТ группы спортивных дисциплин "дистанции-на средствах передвижения", памяти О.С.Кочетова (отборочное на ПФО) 13-14, 15-16 лет16-21 год</t>
  </si>
  <si>
    <t xml:space="preserve">Открытый Чемпионат области по СТ группы спортивных дисциплин "дистанции-пешеходные", посвященный 77-й годовщине Победы в ВОВ (отборочное на ПФО) </t>
  </si>
  <si>
    <t>XIX чемпионат области по СТ группы спортивных дисциплин "дистанции-спелео", посвящённый 77-й годовщине Победы в ВОВ</t>
  </si>
  <si>
    <t>Открытый Чемпионат области по СТ группы спортивных дисциплин "дистанции-водные"  "Орская яшма - 2022" (отборочный на ПФО)</t>
  </si>
  <si>
    <t>Первенство области по СТ  группы спортивных дисциплин "дистанции-пешеходные", среди юношей, девушек, юниоров и юниорок</t>
  </si>
  <si>
    <t>Чемпионат области по СТ группы спортивных дисциплин "дистанции-на средствах передвижения" (авто-мото)</t>
  </si>
  <si>
    <t>Чемпионат области по СТ группы спортивных дисциплин "дистанции-на средствах передвижения"(вело) "Серебряные спицы - 2022" (отборочный на ПФО)</t>
  </si>
  <si>
    <t>Первенство Оренбургской области среди спортсменов 2006-2007 г.р. в закрытых помещениях</t>
  </si>
  <si>
    <t>31.01-04.02.2022</t>
  </si>
  <si>
    <t>Первенство Оренбургской области среди спортсменов 2008-2009 г.р. в закрытых помещениях</t>
  </si>
  <si>
    <t>21.03-25.03.202</t>
  </si>
  <si>
    <t>22.04-24.04.2022</t>
  </si>
  <si>
    <t>Первенство Оренбургской области среди спортсменов 2004-2005 г.р.Посвященных Дню Победы</t>
  </si>
  <si>
    <t>10.05-14.05.2022</t>
  </si>
  <si>
    <t>г.Оренбург, ГАУ "СШОР №1" пр.Парковый 7/1 летние корты в парке им.Перовского, грунтовые корты</t>
  </si>
  <si>
    <t>Первенство Оренбургской области, посвященное памяти К. Макарова среди спортсменов 2006-2007 г.р.2010-2013 г.р.</t>
  </si>
  <si>
    <t>20.06-24.06.2022</t>
  </si>
  <si>
    <t>Первенство Оренбургской области, посвященное памяти В.М. Пустовалова среди спортсменов 2008-2009 г.р.</t>
  </si>
  <si>
    <t>15.08-19.08.2022</t>
  </si>
  <si>
    <t>05.09-15.09.2022</t>
  </si>
  <si>
    <t>Открытый областной турнир "Оренбургский пуховый платок" среди спортсменов 2008-2009 г.р. В закрытых помещениях</t>
  </si>
  <si>
    <t>23.09-25.09.2022</t>
  </si>
  <si>
    <t>первенство области среди спортсменов 2007-2008 г.р.</t>
  </si>
  <si>
    <t xml:space="preserve">23-25 </t>
  </si>
  <si>
    <t>первенство области среди спортсменов 2009-2010 г.р.</t>
  </si>
  <si>
    <t>первенство области среди спортсменов 2011 г.р.</t>
  </si>
  <si>
    <t>первенство области среди спортсменов 2012 г.р.</t>
  </si>
  <si>
    <t>20-1</t>
  </si>
  <si>
    <t>первенство области среди спортсменов 2013 г.р.</t>
  </si>
  <si>
    <t>чемпинат области среди любительских команд 2004 г.р. и старше</t>
  </si>
  <si>
    <t>20-31</t>
  </si>
  <si>
    <t>Первенство области среди юношей и девушек                                        2005 гг.р. и моложе.</t>
  </si>
  <si>
    <t>17-23</t>
  </si>
  <si>
    <t>25-29</t>
  </si>
  <si>
    <t>Всероссийские соревнования Ралли-рейд "№2" до 1000 км.</t>
  </si>
  <si>
    <t>МК</t>
  </si>
  <si>
    <t>НУ</t>
  </si>
  <si>
    <t>Бокс</t>
  </si>
  <si>
    <t>Е</t>
  </si>
  <si>
    <t>ЕТ</t>
  </si>
  <si>
    <t>XXVI Всероссийскиие соревнования памяти В.Н.Канюкова, на призы Северного адм. округа г. Оренбурга 2004-2005 г.р.</t>
  </si>
  <si>
    <t>СК Олимпийский</t>
  </si>
  <si>
    <t>Кубок Оренбургской области на призы президента ФБОО I ЭТАП</t>
  </si>
  <si>
    <t>Кубок Оренбургской области на призы президента ФБОО II ЭТАП</t>
  </si>
  <si>
    <t>МФК и С ОО и ФБОО</t>
  </si>
  <si>
    <t>Всероссийские соревнования памяти А.Т.Каюмова, юниоры 2004-2005 гг.р.</t>
  </si>
  <si>
    <t>СШОР №3</t>
  </si>
  <si>
    <t>Всероссийские соревнования памяти И.С. Шишкина, юноши 2005-2006 гг.р.</t>
  </si>
  <si>
    <t>Кубок Оренбургской области на призы президента ФБОО III ЭТАП</t>
  </si>
  <si>
    <t>Всероссиские соревнования на призы А.Г.Жданова, юноши 2007-2008 гг.р.</t>
  </si>
  <si>
    <t>Центр бокса</t>
  </si>
  <si>
    <t>Всероссийские соревнования на призы В.Ф.Чернышева, юноши 2005-2006 гг.р.</t>
  </si>
  <si>
    <t>Кубок Оренбургской области на призы президента ФБОО - ФИНАЛ</t>
  </si>
  <si>
    <t>Всероссийские соревнования памяти А.Сушкова, юноши 2009-2010 гг.р.</t>
  </si>
  <si>
    <t>п. Красногвардеец</t>
  </si>
  <si>
    <t>Всероссийские соревнования памяти Ю.Большакова, юниоры 2003-2004 гг.р.</t>
  </si>
  <si>
    <t>Новотроицк, СШ "Спартак"</t>
  </si>
  <si>
    <t>Всероссиские соревнования  на призы ЗМС Е.Горсткова, юноши 2005-2006 гг.р.</t>
  </si>
  <si>
    <t>Орск, СШ "Зенит"</t>
  </si>
  <si>
    <t>Дзюдо</t>
  </si>
  <si>
    <t>Открытые  областные соревнования  "Детская лига  по дзюдо" среди юношей и девушек 2008-2009, 2010-2011 и 2012-2013 г.г.р. - II этап</t>
  </si>
  <si>
    <t>г. Оренбург                       СКК "Оренбуржье"</t>
  </si>
  <si>
    <t>Открытые областные соревнования "Детская лига  по дзюдо" среди юношей и девушек 2008-2009, 2010-2011 и 2012-2013 гг.р. - III этап</t>
  </si>
  <si>
    <t>Финал ПФО Лига дзюдо "Триумф Energy" (командные соревнования среди юношей 2008-2009 г.р.)</t>
  </si>
  <si>
    <t>2.</t>
  </si>
  <si>
    <t>Открытый областной турнир "Кубок Евразии" среди юношей и девушек 2008-2009 и 2010-2011 гг.р.</t>
  </si>
  <si>
    <t>г. Оренбург                      СКК "Оренбуржье"</t>
  </si>
  <si>
    <t xml:space="preserve"> Всероссийский турнир среди юношей и девушек 2006-2008 г.р, посвященный памяти В.С.Черномырди-на призы ВФСО "Трудовые резервы" (отбор на первенство России 2022 года)</t>
  </si>
  <si>
    <t>Открытые областные соревнования "Детская лига  по дзюдо" среди юношей и девушек 2008-2009, 2010-2011 и 2012-2013 гг.р.  - I этап</t>
  </si>
  <si>
    <t>Каратэ</t>
  </si>
  <si>
    <t>Всероссийские соревнования «Европа-Азия», посвящённые памяти Героя России Александра Прохоренко</t>
  </si>
  <si>
    <t xml:space="preserve">  г. Оренбург                   СКК "Оренбуржье"</t>
  </si>
  <si>
    <t>Самбо</t>
  </si>
  <si>
    <t xml:space="preserve">Областной турнир памяти Андрея Каверина </t>
  </si>
  <si>
    <t>2-3</t>
  </si>
  <si>
    <t>г. Оренбург                      СК "Олимпийский"</t>
  </si>
  <si>
    <t>Открытый областной турнир по самбо</t>
  </si>
  <si>
    <t>г. Бузулук СК "Олимпиец"</t>
  </si>
  <si>
    <t>Спортивная борьба</t>
  </si>
  <si>
    <t>Открытый областной турнир Главы Акбулакского района</t>
  </si>
  <si>
    <t>п.Акбулак ФОК "Акбулакский"</t>
  </si>
  <si>
    <t>МО п. Акбулак</t>
  </si>
  <si>
    <t>Всероссийские соревнования памяти Е.Н. Францева</t>
  </si>
  <si>
    <t>31-02</t>
  </si>
  <si>
    <t>Оренбург СК Олимпийский</t>
  </si>
  <si>
    <t>Федерация спортивной борьбы ОО</t>
  </si>
  <si>
    <t>Областной турнир</t>
  </si>
  <si>
    <t>МО Асекеевский район</t>
  </si>
  <si>
    <t>п. Новосергиевка ФОК "Дельфин"</t>
  </si>
  <si>
    <t>МО п. Новосергиевка</t>
  </si>
  <si>
    <t>Открытый областной турнир "Ковер надежд"</t>
  </si>
  <si>
    <t>Всероссийские соревнования среди юношей до 16 лет на призы заслуженного тренера России В.А.Волохина</t>
  </si>
  <si>
    <t>Бугуруслан СК "Олимп"</t>
  </si>
  <si>
    <t>Всероссийские соревнования среди юниоров до 21 года посвященные памяти основателя вольной борьбы в г.Бугуруслане Ш.Сафина</t>
  </si>
  <si>
    <t>МФК и С ОО и Федерация спортивной борьбы ОО</t>
  </si>
  <si>
    <t>14-15; 16-17 лет</t>
  </si>
  <si>
    <t xml:space="preserve">Всероссийские соревнования по греко-римской борьбе среди юношей до 16 лет на призы Губернатора Оренбургской области </t>
  </si>
  <si>
    <t xml:space="preserve">Всероссийские соревнования по вольной борьбе среди мужчин на призы Губернатора Оренбургской области </t>
  </si>
  <si>
    <t>п. Саракташ ФОК "Чемпион"</t>
  </si>
  <si>
    <t>Областной турнир среди юношей и девушек 2007-2008 г.р.</t>
  </si>
  <si>
    <t xml:space="preserve">Всероссийские соревнования среди юношей до 18 лет  памяти мастера спорта СССР по вольной борьбе  Ю.Гаврилова </t>
  </si>
  <si>
    <t>Универсальный бой</t>
  </si>
  <si>
    <t>Областной турнир посвященный памяти Ю.П. Белькова</t>
  </si>
  <si>
    <t xml:space="preserve">г. Соль - Илецк                  СК "Юность"      </t>
  </si>
  <si>
    <t>Федерация универсального боя ОО</t>
  </si>
  <si>
    <t>Турнир Оренбургской области посвященный героям Оренбуржцам среди спортсменов 14-15 лет, 16-17 лет, 18-20 лет.</t>
  </si>
  <si>
    <t xml:space="preserve">Всероссийский турнир памяти Героя Соц. Труда  Мальцева В.Ф. </t>
  </si>
  <si>
    <t xml:space="preserve">Областной турнир памяти Заслуженного работника физической культуры РФ А.С  Николаева  </t>
  </si>
  <si>
    <t>Областной турнир среди ветеранов памяти  Петрушина А.Н.</t>
  </si>
  <si>
    <t>Областной  турнир  на призы главы  администрации  Саракташского района</t>
  </si>
  <si>
    <t>Областной юношеский турнир "Оренбургский пуховый платок" среди спортсменов 2008-2009 г.р. среди спортсменов 2008-2009 г.р. в закрытых помещениях</t>
  </si>
  <si>
    <t>Областной юношеский турнир, посвященный памяти ЗТР Н.С. Гейтца среди спортсменов  2004-2005 г.р. в закрытых помещениях</t>
  </si>
  <si>
    <t>Областной турнир посвященный Дню Победы среди спортсменов 2006-2009 г.р. 2010-2013 г.р.</t>
  </si>
  <si>
    <t>Областной турнир  по футболу, посвященный "Дню России"</t>
  </si>
  <si>
    <t>Областной турнир по футболу "Памяти В.Н. Подгорнова"</t>
  </si>
  <si>
    <t>Областной турнир  по футболу "Памяти А.В. Погодина"</t>
  </si>
  <si>
    <t>Областной турнир  "Кубок Губернатора Оренбуржья" (мужчины, клубы ВХЛ)</t>
  </si>
  <si>
    <t>Областной детский шахматный турнир"Русская зима"</t>
  </si>
  <si>
    <t>V  командный турнир по быстрым шахматам на призы Генерального директора АО "Оренбургские  минералы"  А.А.Гольма</t>
  </si>
  <si>
    <t xml:space="preserve">Областной турнир по русским шашкам памяти Р.Л. Вольчека </t>
  </si>
  <si>
    <t xml:space="preserve">Областной турнир по русским шашкам "Кубок В.М. Заварзина" </t>
  </si>
  <si>
    <t>Областной турнир памяти первого Губернатора Оренбуржья Неплюева И.И.</t>
  </si>
  <si>
    <t>Областной турнир, посвященный памяти первого Мастера спорта России по бильярдному спорту в Оренбургской области Бориса Ивановича Грачева, "Свободная пирамида", сеньоры (40+), ветераны (60+)</t>
  </si>
  <si>
    <t>Областной турнир "Комбинированная пирамида", посвященный памяти Заслуженного тренера Росии К.П.Крюкова, мужчины, жещины</t>
  </si>
  <si>
    <t xml:space="preserve">Областной турнир памяти ЗМС Михаила Бибикова </t>
  </si>
  <si>
    <t>Первенство области среди юношей 14-15, 16-17 лет посвященный подвигу Псковских десантников</t>
  </si>
  <si>
    <t xml:space="preserve">  г. Оренбург,              СК "Олимпийский"</t>
  </si>
  <si>
    <t>Чемпионат объединения и Оренбургской области посвященный  гвардии капитану А. Павленко</t>
  </si>
  <si>
    <t xml:space="preserve">  г. Оренбург,                 СК "Олимпийский"</t>
  </si>
  <si>
    <t xml:space="preserve">Чемпионат области среди женщин 2003-1982 гг.р. </t>
  </si>
  <si>
    <t>Январь</t>
  </si>
  <si>
    <t>г. Оренбург,            СШОР №3</t>
  </si>
  <si>
    <t xml:space="preserve">Первенство области среди юниорок 2004-2005 гг.р и девушек 2006 - 2007 гг.р., 2008 - 2009 гг.р.   </t>
  </si>
  <si>
    <t xml:space="preserve">Первенство области среди юношей 2008-2009 гг. р. </t>
  </si>
  <si>
    <t xml:space="preserve">январь  </t>
  </si>
  <si>
    <t xml:space="preserve">Первенство области среди юношей 2006-2007 гг. р. </t>
  </si>
  <si>
    <t>08.-12</t>
  </si>
  <si>
    <t>Первенство области среди юниоров 2004-2005 гг. р.</t>
  </si>
  <si>
    <t>22 - 26</t>
  </si>
  <si>
    <t xml:space="preserve">Первенство области среди юниоров 19-22 лет </t>
  </si>
  <si>
    <t xml:space="preserve">Чемпионат области среди мужчин 2003-1982 гг.р. </t>
  </si>
  <si>
    <t xml:space="preserve">Чемпионат ПФО среди мужчин 2003-1982 гг.р. </t>
  </si>
  <si>
    <t>19-24</t>
  </si>
  <si>
    <t>г. Оренбург,СКК "Оренбуржье"</t>
  </si>
  <si>
    <t>Восточное боевое единоборство</t>
  </si>
  <si>
    <t>Первенство и чемпионат Оренбургской области (дисциплина кобудо)</t>
  </si>
  <si>
    <t>Кубок Оренбургской области (дисциплина кобудо)</t>
  </si>
  <si>
    <t>Первенство и чемпионат Оренбургской области (дисциплина сётокан)</t>
  </si>
  <si>
    <t>г. Бугуруслан,              СКК "Сияжар"</t>
  </si>
  <si>
    <t>Всестиливое каратэ</t>
  </si>
  <si>
    <t xml:space="preserve"> Чемпионат Оренбургской Области</t>
  </si>
  <si>
    <t>7-8.</t>
  </si>
  <si>
    <t xml:space="preserve"> Первенство  Оренбургской Области</t>
  </si>
  <si>
    <t>Областной турнир Оренбургской области</t>
  </si>
  <si>
    <t>8-9.</t>
  </si>
  <si>
    <t>Первенство области  среди юношей и девушек до 13 лет</t>
  </si>
  <si>
    <t>Первенство области  среди юношей и девушек до 15 лет</t>
  </si>
  <si>
    <t>8</t>
  </si>
  <si>
    <t>Кубок Европы (мужчины, женщины)</t>
  </si>
  <si>
    <t>15-16.</t>
  </si>
  <si>
    <t>г. Оренбург                СКК "Оренбуржье"</t>
  </si>
  <si>
    <t>Международный тренировочный лагерь</t>
  </si>
  <si>
    <t>Федерация дзюдо ОО</t>
  </si>
  <si>
    <t>Первенство области среди юношей и девушек до 18 лет</t>
  </si>
  <si>
    <t>Первенство ПФО среди юношей и девушек до 18 лет</t>
  </si>
  <si>
    <t>Областные соревнования среди юношей и девушек 2009-2010 гг.р.</t>
  </si>
  <si>
    <t>Первенство Оренбургской области среди спортсменов 12-13 лет, 14-15 лет</t>
  </si>
  <si>
    <t>СКК "Оренбуржье" малый зал</t>
  </si>
  <si>
    <t>Первенство Оренбургской области среди спортсменов  16-17 лет, 18-20 лет</t>
  </si>
  <si>
    <t>Киокусинкай</t>
  </si>
  <si>
    <t>Первенство  и чемпионат Оренбургской области</t>
  </si>
  <si>
    <t xml:space="preserve">  г. Оренбург,                  СК "Олимпийский"</t>
  </si>
  <si>
    <t>Кикбоксинг</t>
  </si>
  <si>
    <t>Чемпионат и Первенство Оренбургской области (раздел Лайт-контакт, Фулл-контакт с лоу-киком, К-1) (11-12 лет, 12-14 лет, 14-18 лет, 19-41 год)</t>
  </si>
  <si>
    <t>Рукопашный бой</t>
  </si>
  <si>
    <t>Первенство Оренбургской области среди юношей и девушек 12-13, 14-15 лет.</t>
  </si>
  <si>
    <t>г. Орск                            СШ "Свобода"</t>
  </si>
  <si>
    <t>Первенство Оренбургской области среди юношей и девушек 16-17 лет.</t>
  </si>
  <si>
    <t>г. Орск                           СШ "Свобода"</t>
  </si>
  <si>
    <t xml:space="preserve">Первенство области по самбо (14-16 лет)                                                                                                                                                                </t>
  </si>
  <si>
    <t>г. Оренбург                   СК "Олимпийский"</t>
  </si>
  <si>
    <t xml:space="preserve">Первенство области по самбо (12-14 лет)                                                                                                                                       </t>
  </si>
  <si>
    <t xml:space="preserve">Чемпионат Оренбургской области по самбо среди мужчин и женщин и боевое самбо мужчины, юниоры,юниорки                                                                       </t>
  </si>
  <si>
    <t xml:space="preserve">Первенство Оренбургской области по самбо среди юношей  и девушек (16-18 лет)                                                         </t>
  </si>
  <si>
    <t xml:space="preserve">г.Орск 
«СШ Юность»
</t>
  </si>
  <si>
    <t>Смешанное единоборство (ММА)</t>
  </si>
  <si>
    <t>Чемпионат области  и первенство области  среди спортсменов 18-20 лет</t>
  </si>
  <si>
    <t>г. Оренбург,                СКК "Оренбуржье"</t>
  </si>
  <si>
    <t xml:space="preserve">Первенство области среди спортсменов 12-13 и 14-15 лет </t>
  </si>
  <si>
    <t>Первенство области среди спортсменов 16-17 лет</t>
  </si>
  <si>
    <t>МФК и С ОО, Федерация смешанных единоборств ОО</t>
  </si>
  <si>
    <t>Спортивная борьба (вольная, женская)</t>
  </si>
  <si>
    <t xml:space="preserve">Первенство области среди юношей и девушек до 18 лет
</t>
  </si>
  <si>
    <t xml:space="preserve">г. Оренбург,                 СК "Олимпийский" </t>
  </si>
  <si>
    <t xml:space="preserve">Чемпионат облсти среди мужчин  и женщин </t>
  </si>
  <si>
    <t xml:space="preserve">г. Оренбург,                    СК "Олимпийский" </t>
  </si>
  <si>
    <t xml:space="preserve">Первенство области среди юниоров и юниорок до 21 года
</t>
  </si>
  <si>
    <t xml:space="preserve">г. Оренбург,                     СК "Олимпийский" </t>
  </si>
  <si>
    <t>Первенство Оренбургской области среди юношей и девушек до 16 лет</t>
  </si>
  <si>
    <t xml:space="preserve">г. Оренбург,                   СК "Олимпийский" </t>
  </si>
  <si>
    <t>Первенство России среди юниорок до 24 лет</t>
  </si>
  <si>
    <t>Первенство ПФО  среди юниоров и юниорок до 21 года</t>
  </si>
  <si>
    <t>02-04</t>
  </si>
  <si>
    <t>Первенство ПФО  среди юношей и девушек до 18 лет</t>
  </si>
  <si>
    <t xml:space="preserve">Первенство области среди юниоров и юниорок до 23 лет
</t>
  </si>
  <si>
    <t>октябрь, ноябрь</t>
  </si>
  <si>
    <t>Спортивная борьба (греко-римская)</t>
  </si>
  <si>
    <t>Первенство области юноши 2004-05 г.р.</t>
  </si>
  <si>
    <t>Первенство области юниоры 2001-03 г.р., юноши 2006-2007 г.р.</t>
  </si>
  <si>
    <t>Спортивная борьба (грепплинг)</t>
  </si>
  <si>
    <t>первенство области среди спортсменов 2004-2005 г.р.</t>
  </si>
  <si>
    <t>по назначе нию</t>
  </si>
  <si>
    <t>Чемпионат области среди спортсменов 2003 и старше</t>
  </si>
  <si>
    <t>Спортивная борьба (панкратион)</t>
  </si>
  <si>
    <t>Чемпионат и Первенство  Оренбургской области среди мужчин и юниоров</t>
  </si>
  <si>
    <t>Тайский бокс</t>
  </si>
  <si>
    <t>Первенство Оренбургской области среди спортсменов 12-13 лет, 14-15 лет, 16-17 лет, 18 лет и старше</t>
  </si>
  <si>
    <t>Тхэквондо</t>
  </si>
  <si>
    <t>Первенство области среди юниоров 15-17 лет</t>
  </si>
  <si>
    <t>г. Оренбург СКК "Оренбуржье"</t>
  </si>
  <si>
    <t>Чемпионат области, первенство области среди юниоров до 21 года</t>
  </si>
  <si>
    <t>Первенство области среди девушек и юношей 12-14 лет</t>
  </si>
  <si>
    <t>Первенство области среди мальчиков и девочек 10-12 лет</t>
  </si>
  <si>
    <t>Тхэквондо ГТФ</t>
  </si>
  <si>
    <t xml:space="preserve">Первенство области </t>
  </si>
  <si>
    <t>Первенство Оренбургской области среди юношей и девушек 14-17 лет</t>
  </si>
  <si>
    <t xml:space="preserve">г.Соль - Илецк              СК "Юность"      </t>
  </si>
  <si>
    <t xml:space="preserve">Первенство и Чемпионат Оренбургской области среди юниоров и юниорок, мужчин и женщин </t>
  </si>
  <si>
    <t xml:space="preserve">г.Соль - Илецк                   СК "Юность"      </t>
  </si>
  <si>
    <t>Первенство Оренбургской области среди юношей и девочек 10-11 лет, 12-13 лет</t>
  </si>
  <si>
    <t xml:space="preserve"> г. Оренбург                 СК "Олимпийский"</t>
  </si>
  <si>
    <t>Футбол (мини-футбол,футзал)</t>
  </si>
  <si>
    <t>Айкидо</t>
  </si>
  <si>
    <t>Спартакиада учащихся России финал</t>
  </si>
  <si>
    <t xml:space="preserve">г. Анапа </t>
  </si>
  <si>
    <t>6+1</t>
  </si>
  <si>
    <t>УМО</t>
  </si>
  <si>
    <t>Первенство ВС РФСО "Спартак" (юниорки 2004-2005 гг.р., девушки 2006-2007 гг.р., девочки 2008-2009 гг.р.)</t>
  </si>
  <si>
    <t>Люберцы (Московская область)</t>
  </si>
  <si>
    <t>ТМ к чемпионату ПФО (женщины 2003-1982 гг.р.)</t>
  </si>
  <si>
    <t>10+1</t>
  </si>
  <si>
    <t>20+2</t>
  </si>
  <si>
    <t>Чемпионат и Первенство ПФО (женщины 2003-1982 гг.р., юниорки 2004-2005 гг.р., девушки 2006-2007 гг.р., девочки 2008-2009 гг.р.)</t>
  </si>
  <si>
    <t>4+1</t>
  </si>
  <si>
    <t>3+1</t>
  </si>
  <si>
    <t>ТМ к первенству ПФО (юниоры 19-22 лет)</t>
  </si>
  <si>
    <t>13+2</t>
  </si>
  <si>
    <t>Первенству ПФО (юниоры 19-22 лет)</t>
  </si>
  <si>
    <t>ТМ к первенству ПФО (юноши 2006-2007 гг.р.)</t>
  </si>
  <si>
    <t>25-05</t>
  </si>
  <si>
    <t>14+2</t>
  </si>
  <si>
    <t>Первенство ПФО (юноши 2006-2007 гг.р.)</t>
  </si>
  <si>
    <t>28-06</t>
  </si>
  <si>
    <t>Красноярск</t>
  </si>
  <si>
    <t>5+1</t>
  </si>
  <si>
    <t>ТМ к первенству ПФО (юноши 2008-2009 гг.р.)</t>
  </si>
  <si>
    <t>14-21</t>
  </si>
  <si>
    <t>Первенство ПФО (юноши 2008-2009 гг.р.)</t>
  </si>
  <si>
    <t>18+2</t>
  </si>
  <si>
    <t>ТМ к первенству России (юниорки 2004-2005 г.г.р.)</t>
  </si>
  <si>
    <t>2+1</t>
  </si>
  <si>
    <t>Первенство Европы (юниорки 19-22 лет)</t>
  </si>
  <si>
    <t>Загреб (Хорватия)</t>
  </si>
  <si>
    <t>1+1</t>
  </si>
  <si>
    <t>Первенство ПФО (юниоры 2004-2005 гг.р.)</t>
  </si>
  <si>
    <t>30-02</t>
  </si>
  <si>
    <t>10+2</t>
  </si>
  <si>
    <t>ТМ к первенству России  (девочки 2008-2009 гг.р.девушки 2006-2007 гг.р.)</t>
  </si>
  <si>
    <t>26-05</t>
  </si>
  <si>
    <t>Первенство России (девочки 2008-2009 гг.р.,девушки 2006-2007 гг.р.)</t>
  </si>
  <si>
    <t>06-16</t>
  </si>
  <si>
    <t>Иркутск</t>
  </si>
  <si>
    <t>ТМ к первенству России (юноши 2006-2007 гг.р.)</t>
  </si>
  <si>
    <t>03-13</t>
  </si>
  <si>
    <t>Первенство России (юноши 2006-2007 гг.р.)</t>
  </si>
  <si>
    <t>14-24</t>
  </si>
  <si>
    <t xml:space="preserve"> апрель </t>
  </si>
  <si>
    <t>г.Чехов (Московская обл.)</t>
  </si>
  <si>
    <t>ТМ (юниоры 2004-2005 гг.р.)</t>
  </si>
  <si>
    <t>26-09</t>
  </si>
  <si>
    <t>ТМ (мужчины 2003-1982 гг.р.)</t>
  </si>
  <si>
    <t>ТМ к первенству России (юниоры 2004-2005 гг.р.)</t>
  </si>
  <si>
    <t>1-11</t>
  </si>
  <si>
    <t>Первенство России (юниоры 2004-2005 гг.р.)</t>
  </si>
  <si>
    <t>Влади мир</t>
  </si>
  <si>
    <t>ТМ (юноши 2006-2007 гг.р.)</t>
  </si>
  <si>
    <t>ТМ к чемпионату ПФО (мужчины 2003-1982 гг.р.)</t>
  </si>
  <si>
    <t>12-23</t>
  </si>
  <si>
    <t>15+1</t>
  </si>
  <si>
    <t>Чемпионат ПФО (мужчины 2003-1982 гг.р.)</t>
  </si>
  <si>
    <t>ТМ к первенству России (юноши 2008-2009 гг.р.)</t>
  </si>
  <si>
    <t>22 - 02</t>
  </si>
  <si>
    <t>май -июнь</t>
  </si>
  <si>
    <t>Первенство России  (юноши 2008-2009 гг.р.)</t>
  </si>
  <si>
    <t>03-12</t>
  </si>
  <si>
    <t>Качканар (Свердловская обл.)</t>
  </si>
  <si>
    <t>ТМ к первенству России (юниоры 19 - 22 лет)</t>
  </si>
  <si>
    <t>09-19</t>
  </si>
  <si>
    <t>Первенство России (юниоры 19 - 22 лет)</t>
  </si>
  <si>
    <t>VIII Всероссийская летняя Универсиада (юниоры 19-25 лет, юниорки 19-25 лет)</t>
  </si>
  <si>
    <t>25-16</t>
  </si>
  <si>
    <t>июль-август</t>
  </si>
  <si>
    <t>02-12</t>
  </si>
  <si>
    <t>Анапа</t>
  </si>
  <si>
    <t>ТМ к чемпионату России (мужчины 2003-1982 гг.р.)</t>
  </si>
  <si>
    <t>04-14</t>
  </si>
  <si>
    <t>Чемпионат России (мужчины 2003-1982 гг.р.)</t>
  </si>
  <si>
    <t>Чита (Забайкальский край)</t>
  </si>
  <si>
    <t>МС памяти Н. Павлюкова (юниоры 2004-2005 гг.р.)</t>
  </si>
  <si>
    <t>13-17</t>
  </si>
  <si>
    <t>Первенство Мира (юниоры 2004-2005 гг.р.)</t>
  </si>
  <si>
    <t>22-01</t>
  </si>
  <si>
    <t>29-09</t>
  </si>
  <si>
    <t>ТМ к чемпионату России (женщины 2003-1982 гг.р.)</t>
  </si>
  <si>
    <t>Чемпионат России (женщины 2003-1982 гг.р.)</t>
  </si>
  <si>
    <t xml:space="preserve">13-23 </t>
  </si>
  <si>
    <t xml:space="preserve"> октября</t>
  </si>
  <si>
    <t xml:space="preserve">ВС на призы Н.Д.Хромова (юноши 2006-2007 гг.р.)  </t>
  </si>
  <si>
    <t>Ивантеевка</t>
  </si>
  <si>
    <t>Переходная Россиия (юноши 2006-2007)</t>
  </si>
  <si>
    <t>Самара</t>
  </si>
  <si>
    <t>ТМ к ВС "Олимпийские надежды" (юниорки 2004-2005 гг.р., девушки 2006-2007 гг.р.)</t>
  </si>
  <si>
    <t>12 + 2</t>
  </si>
  <si>
    <t xml:space="preserve">Спартакиада учащихся России (юниоры 19-22 лет.) </t>
  </si>
  <si>
    <t>Первенство России (сётокан)</t>
  </si>
  <si>
    <t>Первенство России (кобудо)</t>
  </si>
  <si>
    <t>Н. Новгород</t>
  </si>
  <si>
    <t xml:space="preserve">Финал Спартакиады учащихся России </t>
  </si>
  <si>
    <t>21-29.</t>
  </si>
  <si>
    <t>Открытый тренировочный сбор для спортсменов старше 17 лет</t>
  </si>
  <si>
    <t>г.Санкт-Петербург</t>
  </si>
  <si>
    <t>Всероссийские соревнования "Кубок губернатора Челябинской области"</t>
  </si>
  <si>
    <t>Тренировочное мероприятие в составе сбортивной сборной (юниоры, юниорки, женщины, мужчины)</t>
  </si>
  <si>
    <t>Всероссийские соревнования среди юниоров до 23 (отбор на пер-во РФ)</t>
  </si>
  <si>
    <t>09-13.</t>
  </si>
  <si>
    <t>Первенство ПФО до 15 лет (2008-2009)</t>
  </si>
  <si>
    <t>25-28.</t>
  </si>
  <si>
    <t>18-28.</t>
  </si>
  <si>
    <t>Первенство ПФО до 23 лет (2000-2004)</t>
  </si>
  <si>
    <t>04-07.</t>
  </si>
  <si>
    <t>г.Балаково</t>
  </si>
  <si>
    <t>Кубок Европы среди спортсменов до 18 лет + тренировочный лагерь</t>
  </si>
  <si>
    <t>11-17.</t>
  </si>
  <si>
    <t>г.Тула</t>
  </si>
  <si>
    <t>Всероссийские соревнования (мужчины)</t>
  </si>
  <si>
    <t>Всероссийские соревнования среди спортсменов до 23 лет (отбор на первенство РФ)</t>
  </si>
  <si>
    <t>20-23.</t>
  </si>
  <si>
    <t>26-03.</t>
  </si>
  <si>
    <t>Всероссийские соревнования среди спортсменов до 18 лет (2006-2008 г.г.р) отбор на первенство РФ</t>
  </si>
  <si>
    <t>Первенство России среди спортсменов до 23 лет</t>
  </si>
  <si>
    <t>07-11.</t>
  </si>
  <si>
    <t>Всероссийские соревнования (мужчины, женщины)</t>
  </si>
  <si>
    <t>г.Тамбов</t>
  </si>
  <si>
    <t>Первенство ПФО среди юношей и девушек 2010-2011 г.р. дисциплина "ката-группа"(спортсмены до 13 лет)</t>
  </si>
  <si>
    <t>21-25.</t>
  </si>
  <si>
    <t>Всероссийские соревнования среди мужчин и женщин (отбор на Чемпионат РФ)</t>
  </si>
  <si>
    <t>Первенство ПФО среди спортсменов до 18 лет (2006-2008 г.г.р.)</t>
  </si>
  <si>
    <t>01-05.</t>
  </si>
  <si>
    <t>г.Чайковский</t>
  </si>
  <si>
    <t>02-08.</t>
  </si>
  <si>
    <t>Международный турнир "Гранд Шлем", набарывание</t>
  </si>
  <si>
    <t>20-22.</t>
  </si>
  <si>
    <t>г. Казань</t>
  </si>
  <si>
    <t>Всероссийские соревнования среди юношей и девушек 2010-2011 г.р.(спорт. до 13 лет),дисциплина"ката-группа"</t>
  </si>
  <si>
    <t>26-30.</t>
  </si>
  <si>
    <t>Чемпионат ПФО (мужчины, женщины)</t>
  </si>
  <si>
    <t>Чемпионат ДСО (отбор на Чемпионат РФ)</t>
  </si>
  <si>
    <t>Всероссийские соревнования среди спортсменов до 18 лет (отбор на первенство РФ)</t>
  </si>
  <si>
    <t>17-20.</t>
  </si>
  <si>
    <t>Новороссийск</t>
  </si>
  <si>
    <t>Всероссийские соревнования среди спортсменов до 21 года (отбор на первенство РФ)</t>
  </si>
  <si>
    <t>30-02.</t>
  </si>
  <si>
    <t>Армавир</t>
  </si>
  <si>
    <t>XI Всероссийский турнир среди юношей и девушек 2006-2008 г. р,  посвященный памяти В.С. Черномырдина (отбор на пер-во РФ)</t>
  </si>
  <si>
    <t>до 550</t>
  </si>
  <si>
    <t>ТМ сборной команды области (спортсмены до 18, до 21 года, мужчины, женщины), набарывание</t>
  </si>
  <si>
    <t>Всероссийские соревнования среди юниоров до 21 года (отбор на первенство России)</t>
  </si>
  <si>
    <t>19-22.</t>
  </si>
  <si>
    <t>Открытый тренировочный сбор для спортсменов до 18 лет (к первенству России)</t>
  </si>
  <si>
    <t>21-28.</t>
  </si>
  <si>
    <t>г. Магнитогорск</t>
  </si>
  <si>
    <t>26-29.</t>
  </si>
  <si>
    <t>г.Самара</t>
  </si>
  <si>
    <t>Спартакиада России (первенство России до 18 лет)</t>
  </si>
  <si>
    <t>06-11.</t>
  </si>
  <si>
    <t>г. Саранск</t>
  </si>
  <si>
    <t>ДСО среди юношей и девушек до 18 лет (отбор на первенство России)</t>
  </si>
  <si>
    <t>10-13.</t>
  </si>
  <si>
    <t>ТМ набарывание (до 21 года)</t>
  </si>
  <si>
    <t>Первенство ДСО «Динамо» среди спортсменов до 21 года</t>
  </si>
  <si>
    <t>Первенство России среди спортсменов до 21 года</t>
  </si>
  <si>
    <t>22-27.</t>
  </si>
  <si>
    <t>г.Красноярск</t>
  </si>
  <si>
    <t>08-12.</t>
  </si>
  <si>
    <t>Всероссийский турнир среди спортсменов до 23 лет (отбор на первенство России)</t>
  </si>
  <si>
    <t>г. Челябинск</t>
  </si>
  <si>
    <t>ТМ сборной команды области (до 18 лет)</t>
  </si>
  <si>
    <t>Тренировочное мероприятие в составе сборной команды России</t>
  </si>
  <si>
    <t>Участие в УМО членов сборной команды (проезд)</t>
  </si>
  <si>
    <t>ВС "Олимпийские Надежды"</t>
  </si>
  <si>
    <t>Премьер Лига</t>
  </si>
  <si>
    <t>Первенство 14-20 ,Чемпионат ПФО</t>
  </si>
  <si>
    <t>Турция</t>
  </si>
  <si>
    <t>Финал Спартакиады</t>
  </si>
  <si>
    <t>Первенство России , 18-20 лет</t>
  </si>
  <si>
    <t xml:space="preserve">Премьер Лига </t>
  </si>
  <si>
    <t>Баку, Азербайджан</t>
  </si>
  <si>
    <t>Первенство Мира</t>
  </si>
  <si>
    <t>Чемпионат ПФО (мужчины, женщины) в дисциплинах: «фулл-контакт, «К1» и Первенство ПФО в дисциплине: «К1» (юниоры, юниорки 17-18, юноши, девушки 15-16) в дисциплине «фулл-контакт» (юниоры, юниорки 17-18, юноши, девушки 15-16, 13-14)</t>
  </si>
  <si>
    <t>Чемпионат и Первенство России в дисциплине «фулл-контакт» (мужчины, женщины, юниоры, юниорки 17-18 лет, юноши, девушки 15-16 лет, юноши, девушки 13-14 лет)</t>
  </si>
  <si>
    <t>Чемпионат и Первенство России в дисциплине «К1» (мужчины, женщины, юниоры, юниорки 17-18 л, юноши, девушки 15-16 л)</t>
  </si>
  <si>
    <t>Чемпионат России, Первенство России 16-17 лет (киокусинкай)</t>
  </si>
  <si>
    <t>30-3</t>
  </si>
  <si>
    <t>Первенство России 12-15 лет (синкёкусинкай)</t>
  </si>
  <si>
    <t>Чемпионат России (синкёкусинкай)</t>
  </si>
  <si>
    <t>Первенство России (14-15, 16-17 лет и юниоры)</t>
  </si>
  <si>
    <t>с 21 по 27</t>
  </si>
  <si>
    <t>Первенство России (12-13 лет)</t>
  </si>
  <si>
    <t>с 01 по 05</t>
  </si>
  <si>
    <t>г. Брянск</t>
  </si>
  <si>
    <t>Первенство Приволжского федерального округа 12-13, 14-15, 16-17 и 18-21 лет</t>
  </si>
  <si>
    <t>с 08 по 12</t>
  </si>
  <si>
    <t>г. Рязань</t>
  </si>
  <si>
    <t xml:space="preserve">Первенство России среди молодежи до 24 лет </t>
  </si>
  <si>
    <t>января</t>
  </si>
  <si>
    <t>г.Кстово Нижегородская область</t>
  </si>
  <si>
    <t>Первенство России (отбор на первенство мира и Европы) юноши девушки 16-18 лет</t>
  </si>
  <si>
    <t>Первенство России (отбор на первенство мира и Европы) юноши девушки 18-20 лет</t>
  </si>
  <si>
    <t>г.Казань, республика Татарстан</t>
  </si>
  <si>
    <t>Чемпионат Росии (отбор на чемпионаты мира и Европы) мужчины женщины  боевое самбо</t>
  </si>
  <si>
    <t xml:space="preserve">г.Верхняя Пышма, Свердловская область </t>
  </si>
  <si>
    <t>УМО  девушки юниорки   женщины</t>
  </si>
  <si>
    <t xml:space="preserve">Москва </t>
  </si>
  <si>
    <t>Первенство приволжского федерального округа юноши девушки 2006-2008г.р.</t>
  </si>
  <si>
    <t>11.-14</t>
  </si>
  <si>
    <t xml:space="preserve">г.Киров, Кировская область </t>
  </si>
  <si>
    <t xml:space="preserve">Тренировочное мероприятие юноши юниоры, мужчины </t>
  </si>
  <si>
    <t>Тренировочное мероприятие  девушки ,юниорки,женщины</t>
  </si>
  <si>
    <t>Первенство России по самбо юноши девушки 14-16 лет</t>
  </si>
  <si>
    <t>21-26.</t>
  </si>
  <si>
    <t>г.Симфиропль, Республика Крым</t>
  </si>
  <si>
    <t>Первенство приволжского федерального округа юноши девушки 12-14 лет</t>
  </si>
  <si>
    <t>12.-15</t>
  </si>
  <si>
    <t xml:space="preserve">май </t>
  </si>
  <si>
    <t>г.Сызрань,Самарская область</t>
  </si>
  <si>
    <t xml:space="preserve">июнь </t>
  </si>
  <si>
    <t>Кстово (Нижегородской области)</t>
  </si>
  <si>
    <t>Первенство России среди юношей и девушек 12-14 лет</t>
  </si>
  <si>
    <t>30.-05</t>
  </si>
  <si>
    <t>г.Новороссийск, Краснодарский край</t>
  </si>
  <si>
    <t>Первенство мира (юниоры, юниорки)</t>
  </si>
  <si>
    <t>г.Ереван Армения</t>
  </si>
  <si>
    <t xml:space="preserve">Первенство мира (юноши, девушки) </t>
  </si>
  <si>
    <t>Молдавия, Кишенев</t>
  </si>
  <si>
    <t>Чемпионат и Перевество приволжского федерального округа среди старпших юношей, девушек; юниоры, юниорки; мужчины женщины; боевое самбо мужчины</t>
  </si>
  <si>
    <t xml:space="preserve">Чемпионат и первенство ПФО (12-13,14-15,16-17 лет) </t>
  </si>
  <si>
    <t>г. Нижний Новгород</t>
  </si>
  <si>
    <t>Первенство  России среди юниоров и юниорок  18-20 лет</t>
  </si>
  <si>
    <t xml:space="preserve">Первенство России среди юношей и девушек (16-17 лет) </t>
  </si>
  <si>
    <t>г.Севастополь</t>
  </si>
  <si>
    <t>Первенство России среди юношей 12-13,14-15 лет</t>
  </si>
  <si>
    <t>05-09</t>
  </si>
  <si>
    <t>Чемпионат России среди мужчин и женщин</t>
  </si>
  <si>
    <t xml:space="preserve">26-30 </t>
  </si>
  <si>
    <t>г. Астрахань</t>
  </si>
  <si>
    <t>Первенство Мира среди юношей и девушек 12-13,14-15,16-17 лет</t>
  </si>
  <si>
    <t>Чемпионат и первенство (18-20 лет) мира среди мужчин и женщин</t>
  </si>
  <si>
    <t>Чемпионат и первенствр (18-20 лет)  Европы среди мужчин и женщин</t>
  </si>
  <si>
    <t>Спортивная борьба (вольная)</t>
  </si>
  <si>
    <t xml:space="preserve">Чемпионат ПФО среди мужчин </t>
  </si>
  <si>
    <t>12-14</t>
  </si>
  <si>
    <t>г.Пермь</t>
  </si>
  <si>
    <t>Первенство ПФО среди юниоров до 21 года</t>
  </si>
  <si>
    <t>Первенство ПФО среди юношей до 18 лет</t>
  </si>
  <si>
    <t>Первенство ПФО среди юношей до 16 лет</t>
  </si>
  <si>
    <t>Тренировочное мероприятие к первенству России до 18 лет</t>
  </si>
  <si>
    <t>Тренировочное мероприятие для подготовки к первенству России среди юниоров до 21 года</t>
  </si>
  <si>
    <t>Первенство России среди юношей  до 18 лет</t>
  </si>
  <si>
    <t>4-8</t>
  </si>
  <si>
    <t>Первенство России  среди юниоров до 21 года</t>
  </si>
  <si>
    <t>Каспийск</t>
  </si>
  <si>
    <t>Первенство России среди юношей до 16 лет</t>
  </si>
  <si>
    <t>Первенство России  среди спортсменов до 23 лет</t>
  </si>
  <si>
    <t xml:space="preserve">Чемпионат России среди мужчин </t>
  </si>
  <si>
    <t>Первенство ПФО среди юниоров до 24 лет</t>
  </si>
  <si>
    <t>2 этап Спартакиады учащихся России</t>
  </si>
  <si>
    <t>Финал Спартакиады учащихся России</t>
  </si>
  <si>
    <t xml:space="preserve">Всероссийские соревнования среди юношей </t>
  </si>
  <si>
    <t>Первенство ПФО юноши до 18 лет</t>
  </si>
  <si>
    <t>Первенство ПФО юниоры до 21 года</t>
  </si>
  <si>
    <t>Первенство ПФО юноши до 16 лет</t>
  </si>
  <si>
    <t>г.Бугульма</t>
  </si>
  <si>
    <t>Первенство ПФО до 23 лет</t>
  </si>
  <si>
    <t>Первенство России  до 18 лет</t>
  </si>
  <si>
    <t>г.Омск</t>
  </si>
  <si>
    <t>Первенство России до 16 лет</t>
  </si>
  <si>
    <t>Первенство России до 23 лет</t>
  </si>
  <si>
    <t>Всероссийские соревнования среди спортсменов до 18 лет (отбор в сборную команду РФ)</t>
  </si>
  <si>
    <t>Бор</t>
  </si>
  <si>
    <t>Спортивная борьба (женская)</t>
  </si>
  <si>
    <t>Тренировочное мероприятие в составе сбортивной сборной (юниорки, женщины)</t>
  </si>
  <si>
    <t>янарь</t>
  </si>
  <si>
    <t>Чемпионат ПФО среди женщин</t>
  </si>
  <si>
    <t>Первенство ПФО среди юниорок до 21 года</t>
  </si>
  <si>
    <t>Первенство ПФО среди девушек до 18 лет</t>
  </si>
  <si>
    <t>Первенство ПФО среди девушек до 16 лет</t>
  </si>
  <si>
    <t>Первенство России  среди юниорок до 21 года</t>
  </si>
  <si>
    <t>Первенство России среди девушек до 18 лет</t>
  </si>
  <si>
    <t>Международный турнир среди юниорок до 21 года</t>
  </si>
  <si>
    <t>ТМ и Чемпионат России среди женщин</t>
  </si>
  <si>
    <t>Первенство России среди девушек  до 16 лет</t>
  </si>
  <si>
    <t>Международные соревнования</t>
  </si>
  <si>
    <t>г.Минск Республика Беларусь</t>
  </si>
  <si>
    <t xml:space="preserve">Кубок России среди женщин </t>
  </si>
  <si>
    <t>Всероссийские соревнования среди девушек до 18 лет и юниорок до 21 года</t>
  </si>
  <si>
    <t>Спортивная борьба (панкратион, грепплинг)</t>
  </si>
  <si>
    <t>Первенство ПФО (панкратион)</t>
  </si>
  <si>
    <t>Первенство и чемпионат России (панкратион)</t>
  </si>
  <si>
    <t xml:space="preserve">Первенство ПФО (грепплинг)  </t>
  </si>
  <si>
    <t xml:space="preserve">Первенство и чемпионат России (грепплинг) </t>
  </si>
  <si>
    <t>Чемпионат России по муайтай</t>
  </si>
  <si>
    <t>Первенство России среди юниоров, юниорок 15-17 лет</t>
  </si>
  <si>
    <t>с.Витязево, Краснодарский край</t>
  </si>
  <si>
    <t>г.Воронеж</t>
  </si>
  <si>
    <t>Первенство России среди юниоров до 21 года</t>
  </si>
  <si>
    <t>г.Нальчик, КБР</t>
  </si>
  <si>
    <t>по  назначению</t>
  </si>
  <si>
    <t xml:space="preserve">Первенство России среди юниоров </t>
  </si>
  <si>
    <t>Чемпионат и Первенство России по тхэквондо ГТФ</t>
  </si>
  <si>
    <t>г. Медынь</t>
  </si>
  <si>
    <t>Первенство России среди юниоров 18-20 лет</t>
  </si>
  <si>
    <t xml:space="preserve">Чемпионат России  </t>
  </si>
  <si>
    <t xml:space="preserve">Первенство мира  </t>
  </si>
  <si>
    <t>ИТОГО</t>
  </si>
  <si>
    <r>
      <rPr>
        <sz val="14"/>
        <rFont val="Times New Roman"/>
        <family val="1"/>
        <charset val="204"/>
      </rPr>
      <t>Первенство Оренбургской области по пауэрлифтингу (троеборье) среди юношей и девушек (2004-2008 г.р.), юниоров и юниорок (1999-2003 г.р).
Чемпионат Оренбургской области по пауэрлифтингу (троеборье) среди мужчин и женщин.</t>
    </r>
    <r>
      <rPr>
        <b/>
        <sz val="14"/>
        <rFont val="Times New Roman"/>
        <family val="1"/>
        <charset val="204"/>
      </rPr>
      <t xml:space="preserve">
</t>
    </r>
  </si>
  <si>
    <t xml:space="preserve">Зимний Фестиваль адаптивного спорта </t>
  </si>
  <si>
    <t>МФКиСОО</t>
  </si>
  <si>
    <t>Турнир по мини - футболу среди инвалидов и ветеранов локальных войн и вооруженных конфликтов</t>
  </si>
  <si>
    <t>МФКиСОО, Общество "Братство"</t>
  </si>
  <si>
    <t>Турнир по волейболу посвящённый памяти воинов, погибших на территории Республики Афганистан, в локальных конфликтах на территории Российской Федерации и за её пределами</t>
  </si>
  <si>
    <t>Инклюзивный фестиваль "Старт"</t>
  </si>
  <si>
    <t>МФКиСОО, Федерация адаптивного спорта, Центр АФиАС</t>
  </si>
  <si>
    <t>Фестиваль инвалидного спорта, посвященный Международному дню инвалида</t>
  </si>
  <si>
    <t>03-04.</t>
  </si>
  <si>
    <t xml:space="preserve">декабрь </t>
  </si>
  <si>
    <t>МФКиСОО, Федерация адаптивного спорта</t>
  </si>
  <si>
    <t>ТС по спортивному туризму (дисциплина - водному)  среди глухих,ПОДА, слабовидящих</t>
  </si>
  <si>
    <t>г. Оренбург г. Орск</t>
  </si>
  <si>
    <t>ТС настольный теннис</t>
  </si>
  <si>
    <t>Первенство области  по легкой атлетике</t>
  </si>
  <si>
    <t>ТС по спортивному (водному туризму)</t>
  </si>
  <si>
    <t>Чемпионат и Первенство России (легкая атлетика)</t>
  </si>
  <si>
    <t xml:space="preserve">МФК и С ОО , МО  </t>
  </si>
  <si>
    <t>Военно-спортивный Фестиваль имени генералиссимуса А.В. Суворова, среди кадетских корпусов и учащихся кадетских классов</t>
  </si>
  <si>
    <t>Соревнования спортивных семей</t>
  </si>
  <si>
    <t>Троеборье дояров, механизаторов и косарей</t>
  </si>
  <si>
    <t>пос. Тюльган</t>
  </si>
  <si>
    <t>Соревнования по армрестлингу</t>
  </si>
  <si>
    <t>пос. Саракташ</t>
  </si>
  <si>
    <t>Зональные соревнования по гандболу</t>
  </si>
  <si>
    <t>Финальные соревнования по гандболу</t>
  </si>
  <si>
    <t>Соревнования по спортивной борьбе (вольная и греко-римская)</t>
  </si>
  <si>
    <t>3-4</t>
  </si>
  <si>
    <t>СК "Олимпийский" г. Оренбург</t>
  </si>
  <si>
    <t>Соревнования по спортивному туризму</t>
  </si>
  <si>
    <t>с. Соловьевка, Оренбургский район</t>
  </si>
  <si>
    <t>5-9</t>
  </si>
  <si>
    <t>Фестиваль студенческого спорта "Феникс"</t>
  </si>
  <si>
    <t>3.1 Комплексные мероприятия и традиционные турниры</t>
  </si>
  <si>
    <t>03-05.</t>
  </si>
  <si>
    <t>Зональный этап Всероссийских соревнований юных хоккеистов  "Золотая шайба" им. А.В. Тарасова в Оренбургской области в сезоне 2021-2022   среди юношей 2007-2008гг.р.</t>
  </si>
  <si>
    <t>Зональный этап Всероссийских соревнований юных хоккеистов  "Золотая шайба" им. А.В. Тарасова в Оренбургской области в сезоне 2021-2022   среди юношей 2009-2010 гг.р.</t>
  </si>
  <si>
    <t>Зональный  этап Всероссийских соревнований юных хоккеистов  "Золотая шайба" им. А.В. Тарасова в Оренбургской области в сезоне 2021-2022   среди юношей 2011-2012 гг.р.</t>
  </si>
  <si>
    <t xml:space="preserve">18-20, 
24-26 </t>
  </si>
  <si>
    <t>с. Асекеево, 
пос. Первомайский, пос. Новосергиевка, г. Соль-Илецк, 
пос. Тюльган, 
пос. Нововорск</t>
  </si>
  <si>
    <t>г. Бузулук, 
пос. Саракташ</t>
  </si>
  <si>
    <t xml:space="preserve">МинобрОО, МО  </t>
  </si>
  <si>
    <t>судейство</t>
  </si>
  <si>
    <t>начисление 27.1%.</t>
  </si>
  <si>
    <t>мед обеспечение скорая помощь</t>
  </si>
  <si>
    <t>проживание</t>
  </si>
  <si>
    <t>питание</t>
  </si>
  <si>
    <t>командирование</t>
  </si>
  <si>
    <t>прочие</t>
  </si>
  <si>
    <t>наградной материал</t>
  </si>
  <si>
    <t>кубки</t>
  </si>
  <si>
    <t>медали</t>
  </si>
  <si>
    <t>грамоты</t>
  </si>
  <si>
    <t>дипламы</t>
  </si>
  <si>
    <t>примечание</t>
  </si>
  <si>
    <t>сумма ГАУ ЦПМ ОО</t>
  </si>
  <si>
    <t xml:space="preserve"> медобеспечение (врач, медсестра)</t>
  </si>
  <si>
    <t>1900 час</t>
  </si>
  <si>
    <t>1605  за час работы врач медсестра</t>
  </si>
  <si>
    <t>дипломы</t>
  </si>
  <si>
    <t>сумма в п. 245</t>
  </si>
  <si>
    <t>сумма в п.247</t>
  </si>
  <si>
    <t>сумма в п.249</t>
  </si>
  <si>
    <t>сумма в п.251</t>
  </si>
  <si>
    <t>прочие - оформление</t>
  </si>
  <si>
    <t>сумма в п.348</t>
  </si>
  <si>
    <t>сумма в п.110</t>
  </si>
  <si>
    <t>прочее - изготовление карт</t>
  </si>
  <si>
    <t>прочее-изготовл карт</t>
  </si>
  <si>
    <t>прочее - изгот карт</t>
  </si>
  <si>
    <t>прочее-изгот карт</t>
  </si>
  <si>
    <t>прочее-изг. Карт</t>
  </si>
  <si>
    <t>прочее-изг. карт</t>
  </si>
  <si>
    <t>канц товары</t>
  </si>
  <si>
    <t>НАГРАДНЕОЙ править</t>
  </si>
  <si>
    <t>страховка</t>
  </si>
  <si>
    <t>обработка , мусорные контейнеры</t>
  </si>
  <si>
    <t>открытие закрытие украшение , нашградная атребутика</t>
  </si>
  <si>
    <t>Летняя Спартакиады по адаптивному спорту</t>
  </si>
  <si>
    <t>спортсооружение-31500</t>
  </si>
  <si>
    <t>канцтовары, спортсооружение-</t>
  </si>
  <si>
    <t>канцтовары-, спортсооружение-</t>
  </si>
  <si>
    <t>спортсооружение-49000</t>
  </si>
  <si>
    <t>канцтовары-500, спортсооружение-18000</t>
  </si>
  <si>
    <t>канцтовары-500, спортсооружение-24000</t>
  </si>
  <si>
    <t>озвучивание-5500, подготовка трассы-22 000, патроны-1000</t>
  </si>
  <si>
    <t>биотуалеты-12 000, озвучивание-30 000, трасса-25 000, арматура-15 000, сетка оградительная-10 000, печатная продукция-25 000, автотранспорт-40 000, дез.обработка-3600, охрана-20 000, канцтовары-5000, санитайзеры-5000, вода-4600, призы-75 000.</t>
  </si>
  <si>
    <t>спортсооружение-25000</t>
  </si>
  <si>
    <t>спортсооружение-315000</t>
  </si>
  <si>
    <t>спортсооружение-29000</t>
  </si>
  <si>
    <t>спортсооружение -31500</t>
  </si>
  <si>
    <t>проезд,проживание судей-6000</t>
  </si>
  <si>
    <t>проезд судей-2000,проживание судей-3000</t>
  </si>
  <si>
    <t>спортсмооружение</t>
  </si>
  <si>
    <t>приобретение батутов и мячей</t>
  </si>
  <si>
    <t>цветы рамки ведущий сертифекаты</t>
  </si>
  <si>
    <t>баннеры медики ведущий туалеты муссорные контейнеры</t>
  </si>
  <si>
    <t>ценные призы</t>
  </si>
  <si>
    <t>Чемпионат воздушно-космических сил</t>
  </si>
  <si>
    <t>Мини-футбол</t>
  </si>
  <si>
    <t>турнир памяти Маткина Владимира ивановича</t>
  </si>
  <si>
    <t xml:space="preserve">100000-кофе-брейк 835000 - автотранспорт 56100-форма 347- баноры 35000-видиоролик 140000 -переводчик 150000-охрана 16000-ведуший 42000-канцелярка  </t>
  </si>
  <si>
    <t>шильда на кубок-400,наклейки на медали-500</t>
  </si>
  <si>
    <t>спортсооружение-28000</t>
  </si>
  <si>
    <t>спортсооружение-9000</t>
  </si>
  <si>
    <t>оформление зала, безопасность открытие</t>
  </si>
  <si>
    <t>12-13.</t>
  </si>
  <si>
    <t>06.-07</t>
  </si>
  <si>
    <t>25-26.</t>
  </si>
  <si>
    <t>минобр</t>
  </si>
  <si>
    <t>Областные соревнования по 3-борью среди юношей и девушек 2005-2006, 2007-2008, 2009-2010 годов рождения</t>
  </si>
  <si>
    <t>08.</t>
  </si>
  <si>
    <t>Мин обр</t>
  </si>
  <si>
    <t>24.</t>
  </si>
  <si>
    <t>29-30.</t>
  </si>
  <si>
    <t>виды спорта</t>
  </si>
  <si>
    <t>Всероссийские соревнования "Оренбургская миля" на призы Губернатора Оренбургской области</t>
  </si>
  <si>
    <t>Первенство Росии среди юношей до 19 лет (2005-2006гр)</t>
  </si>
  <si>
    <t>Первенство Росии среди юношей до 17 лет (2010-2011гр)</t>
  </si>
  <si>
    <t xml:space="preserve">1.3  Участие во Всероссийских  физкультурных и спортивых соревнованиях </t>
  </si>
  <si>
    <t>29-2</t>
  </si>
  <si>
    <t>март
июнь</t>
  </si>
  <si>
    <t>УТВЕРЖДАЮ</t>
  </si>
  <si>
    <t xml:space="preserve">И.о. первого заместителя министра физической культуры и спорта Оренбургской области </t>
  </si>
  <si>
    <t>__________________</t>
  </si>
  <si>
    <t xml:space="preserve">Е.П. Кальянова </t>
  </si>
  <si>
    <t>мк</t>
  </si>
  <si>
    <t>Первенство России среди юношей 15-16 лет (2006-2007гг.р.)   и девушек 13-14 (2008-2009гг.р.). II этап Спартакиады учащихся России 2022</t>
  </si>
  <si>
    <t>Первенство России среди юниоров 17-18 лет (2004-2005гг.р.), юниорки 15-17 лет (2005-2007гг.р.)</t>
  </si>
  <si>
    <t>Первенство России среди 2008-2005г.р. (14-17 лет)  Отбор на Первенство Европы</t>
  </si>
  <si>
    <t xml:space="preserve">Всероссийские соревнования  юниоры и юниорки 2008-2005г.р. (14-17 лет), юноши и девушки 12-13 лет (2009-2010ггр.) </t>
  </si>
  <si>
    <t>Чемпонат России среди мужчин и женщин 2007г.р. и старше  Отбор на Чемпионат Мира</t>
  </si>
  <si>
    <t>21-27-02</t>
  </si>
  <si>
    <t>г.  Самара</t>
  </si>
  <si>
    <t>13(11+2)</t>
  </si>
  <si>
    <t>ВС "Ласточки Жигулей"</t>
  </si>
  <si>
    <t>25-02-03.03</t>
  </si>
  <si>
    <t>февраль март</t>
  </si>
  <si>
    <t>г. Тольятти</t>
  </si>
  <si>
    <t>7(6+1)</t>
  </si>
  <si>
    <t>ВС"Кубок Подмосковья"</t>
  </si>
  <si>
    <t>09-14-03</t>
  </si>
  <si>
    <t>г. Руза</t>
  </si>
  <si>
    <t>12(10+2)</t>
  </si>
  <si>
    <t>ВС "Памяти В.П.Абысова"</t>
  </si>
  <si>
    <t xml:space="preserve">18-22-04 </t>
  </si>
  <si>
    <t>Первенство России среди юниоров "А.В"</t>
  </si>
  <si>
    <t>29.04-05.05</t>
  </si>
  <si>
    <t>апрель май</t>
  </si>
  <si>
    <t xml:space="preserve"> г. Руза</t>
  </si>
  <si>
    <t>13(10+3)</t>
  </si>
  <si>
    <t>ВС"Кубок Кремля"</t>
  </si>
  <si>
    <t xml:space="preserve"> г. Москва</t>
  </si>
  <si>
    <t>Первенство России среди юношей "С.Д.Е"</t>
  </si>
  <si>
    <t>13-19-06</t>
  </si>
  <si>
    <t>г.Пенза</t>
  </si>
  <si>
    <t>8(6+2)</t>
  </si>
  <si>
    <t>10-16-07</t>
  </si>
  <si>
    <t>Спартакиада учащихся</t>
  </si>
  <si>
    <t>июль август</t>
  </si>
  <si>
    <t>7(5+2)</t>
  </si>
  <si>
    <t xml:space="preserve">Финал спартакиады учащихся России             </t>
  </si>
  <si>
    <t>тяжелая атлетика</t>
  </si>
  <si>
    <t>ТМ для подготовки к первенству России</t>
  </si>
  <si>
    <t>Первенство России среди юношей и девушек 13-15,15-17 лет</t>
  </si>
  <si>
    <t>21-02</t>
  </si>
  <si>
    <t>МVAR и С ОО</t>
  </si>
  <si>
    <t>01-30</t>
  </si>
  <si>
    <t>Спартакиада УМВД России по Оренбургской области</t>
  </si>
  <si>
    <t>Лыжные гонки, посвященные памяти младшего лейтенанта полиции Никулина Е.А.</t>
  </si>
  <si>
    <t>Легкоатлетический кросс</t>
  </si>
  <si>
    <t>Служебный биатлон</t>
  </si>
  <si>
    <t>Служебное многоборье</t>
  </si>
  <si>
    <t>Преодоление полосы препятствий со стрельбой</t>
  </si>
  <si>
    <t>Стрельба из боевого оружия, посвященная памяти Героя России капитана милиции Д. Новоселова</t>
  </si>
  <si>
    <t>Лично-командный чемпионат по борьбе самбо на Кубок начальника УМВД области, посвященный Дню сотрудника органов внутренних дел</t>
  </si>
  <si>
    <t>УМВД России по Оренбургской области</t>
  </si>
  <si>
    <t>УМВД России по Оренбургской области, МФКиСОО</t>
  </si>
  <si>
    <t>3-4.</t>
  </si>
  <si>
    <t>4-5.</t>
  </si>
  <si>
    <t>8-13.</t>
  </si>
  <si>
    <t>Тренировочное мероприятие в составе сбортивной сборной (юниорки, женщины) и междунар.турнир</t>
  </si>
  <si>
    <t>12-30</t>
  </si>
  <si>
    <t>15-23</t>
  </si>
  <si>
    <t>Первенство области  по легкой атлетике среди юношей и девушек в закрытых помещениях</t>
  </si>
  <si>
    <t xml:space="preserve">Первенство и Чемпионат  области  по настольному теннису </t>
  </si>
  <si>
    <t>ТМ настольный теннис</t>
  </si>
  <si>
    <t xml:space="preserve">Чемпионат и первенство области по настольному теннису </t>
  </si>
  <si>
    <t>Первенство области  по легкой атлетике среди юношей и девушек (манеж)</t>
  </si>
  <si>
    <t xml:space="preserve">Чемпионат и первенство области по шахматам </t>
  </si>
  <si>
    <t xml:space="preserve">ТМ (настольный теннис) </t>
  </si>
  <si>
    <t>17-26</t>
  </si>
  <si>
    <t>07-21</t>
  </si>
  <si>
    <t xml:space="preserve">г. Держинск </t>
  </si>
  <si>
    <t>Сурдлимпийские игры</t>
  </si>
  <si>
    <t>01-15</t>
  </si>
  <si>
    <t>Кашиас-ду-Сул, Бразилия</t>
  </si>
  <si>
    <t>Кубок России (настольный теннис)</t>
  </si>
  <si>
    <t>г. Держинск</t>
  </si>
  <si>
    <t>Чемпионат России и Кубок России (настольный теннис)</t>
  </si>
  <si>
    <t xml:space="preserve">Зимний Кубок России (легкая атлетика) </t>
  </si>
  <si>
    <t>г. Шахты</t>
  </si>
  <si>
    <t>Кубок Мира (плавание)</t>
  </si>
  <si>
    <t>Италия</t>
  </si>
  <si>
    <t xml:space="preserve">Германия </t>
  </si>
  <si>
    <t>13-20</t>
  </si>
  <si>
    <t>г. Краснодар</t>
  </si>
  <si>
    <t>ТМ и УМО (легкая атлетика)</t>
  </si>
  <si>
    <t>23-30</t>
  </si>
  <si>
    <t>Международные соревнования Гран-При (легкая атлетика)</t>
  </si>
  <si>
    <t>АОЭ Дубай</t>
  </si>
  <si>
    <t xml:space="preserve">ТМ и УМО (плавание) </t>
  </si>
  <si>
    <t xml:space="preserve">апрель  </t>
  </si>
  <si>
    <t>Чемпионат России (следж-хоккей)</t>
  </si>
  <si>
    <t>ТМ (плавание)</t>
  </si>
  <si>
    <t>г.Руза</t>
  </si>
  <si>
    <t>ТМ  (легкая атлетика)</t>
  </si>
  <si>
    <t>05-21</t>
  </si>
  <si>
    <t>г. Адлер</t>
  </si>
  <si>
    <t>18-26</t>
  </si>
  <si>
    <t>15-08</t>
  </si>
  <si>
    <t>Чемпионат Мира (плавание)</t>
  </si>
  <si>
    <t>о. Майдера ,Фуншал Партугалия</t>
  </si>
  <si>
    <t xml:space="preserve">Первенство России (легкая атлетика) </t>
  </si>
  <si>
    <t>28-03</t>
  </si>
  <si>
    <t>01-20</t>
  </si>
  <si>
    <t>Чемпионат Мира (легкая атлетика)</t>
  </si>
  <si>
    <t>20-04</t>
  </si>
  <si>
    <t>август-сентябрь</t>
  </si>
  <si>
    <t>Япония,Кобе</t>
  </si>
  <si>
    <t>15-03</t>
  </si>
  <si>
    <t>04-10</t>
  </si>
  <si>
    <t xml:space="preserve">г. Москва </t>
  </si>
  <si>
    <t xml:space="preserve">ТМ (плавание) </t>
  </si>
  <si>
    <t>11-01</t>
  </si>
  <si>
    <t xml:space="preserve">г. Сочи </t>
  </si>
  <si>
    <t xml:space="preserve">Международные соревнования JWAS (плавание) </t>
  </si>
  <si>
    <t>02-09</t>
  </si>
  <si>
    <t>07-23</t>
  </si>
  <si>
    <t>г. Ханты-Мансийск</t>
  </si>
  <si>
    <t xml:space="preserve">Кубок России I этап (плавание) </t>
  </si>
  <si>
    <t>г.Салават</t>
  </si>
  <si>
    <t>Первенство России (настольный теннис)</t>
  </si>
  <si>
    <t xml:space="preserve">Первенство России и Кубок России II этап (плавание) </t>
  </si>
  <si>
    <t>04-11</t>
  </si>
  <si>
    <t>Командный Чемпионат России (настольный теннис)</t>
  </si>
  <si>
    <t>01-04</t>
  </si>
  <si>
    <t xml:space="preserve">г. Раменское </t>
  </si>
  <si>
    <t>Личный Чемпионат России (настольный теннис)</t>
  </si>
  <si>
    <t>Всероссийские соревнования (легкая атлетика)</t>
  </si>
  <si>
    <t xml:space="preserve">Чемпионат России (легкая атлетика) </t>
  </si>
  <si>
    <t>07-12</t>
  </si>
  <si>
    <t>IVЭтап Кубка России  и Первенство России (21-23 года)</t>
  </si>
  <si>
    <t>09-10.</t>
  </si>
  <si>
    <t>ТМ</t>
  </si>
  <si>
    <t>г.Электросталь</t>
  </si>
  <si>
    <t>18-23.</t>
  </si>
  <si>
    <t>19-29</t>
  </si>
  <si>
    <t>23-31</t>
  </si>
  <si>
    <t>08-14.</t>
  </si>
  <si>
    <t>Соревнования по конькобежному спорту "Лед надежды нашей"</t>
  </si>
  <si>
    <t xml:space="preserve">МФКиСОО, МО </t>
  </si>
  <si>
    <t>XL открытая Всероссийская массовая лыжная гонка "Лыжня России"</t>
  </si>
  <si>
    <t>МО</t>
  </si>
  <si>
    <t>МФКиСОО, МО</t>
  </si>
  <si>
    <t>День зимних видов спорта</t>
  </si>
  <si>
    <t>г.Архангельск</t>
  </si>
  <si>
    <t xml:space="preserve">Первенство ПФО среди юношей 14-17 лет  </t>
  </si>
  <si>
    <t>янвыарь</t>
  </si>
  <si>
    <t>с.Кинель-Черкассы</t>
  </si>
  <si>
    <t>Экипировка</t>
  </si>
  <si>
    <t>28-05.</t>
  </si>
  <si>
    <t xml:space="preserve">Шашки  </t>
  </si>
  <si>
    <t xml:space="preserve">Фитнес - аэробика  </t>
  </si>
  <si>
    <t xml:space="preserve">Спортивная борьба (женская)  </t>
  </si>
  <si>
    <t xml:space="preserve">Тайский бокс  </t>
  </si>
  <si>
    <t xml:space="preserve">Тяжелая атлетика </t>
  </si>
  <si>
    <t xml:space="preserve">Тхэквондо </t>
  </si>
  <si>
    <t xml:space="preserve">Спортивное ориентирование </t>
  </si>
  <si>
    <t xml:space="preserve">Спортивная борьба (панкратион, грепплинг) </t>
  </si>
  <si>
    <t xml:space="preserve">Универсальный бой  </t>
  </si>
  <si>
    <t xml:space="preserve">Шахматы  </t>
  </si>
  <si>
    <t xml:space="preserve">Прыжки в воду  </t>
  </si>
  <si>
    <t xml:space="preserve">Самбо  </t>
  </si>
  <si>
    <t xml:space="preserve">Смешанное единоборство (ММА) </t>
  </si>
  <si>
    <t xml:space="preserve">Спортивная борьба (вольная) </t>
  </si>
  <si>
    <t xml:space="preserve">Восточное боевое единоборство </t>
  </si>
  <si>
    <t xml:space="preserve">Гандбол </t>
  </si>
  <si>
    <t xml:space="preserve">Гиревой спорт </t>
  </si>
  <si>
    <t xml:space="preserve">Дзюдо  </t>
  </si>
  <si>
    <t xml:space="preserve">Каратэ  </t>
  </si>
  <si>
    <t xml:space="preserve">Киокусинкай  </t>
  </si>
  <si>
    <t xml:space="preserve">Легкая атлетика </t>
  </si>
  <si>
    <t xml:space="preserve">Лыжные гонки </t>
  </si>
  <si>
    <t xml:space="preserve">Лапта  </t>
  </si>
  <si>
    <t xml:space="preserve">Настольный теннис </t>
  </si>
  <si>
    <t xml:space="preserve">Пауэрлифтинг  </t>
  </si>
  <si>
    <t xml:space="preserve">Плавание  </t>
  </si>
  <si>
    <t xml:space="preserve">Айкидо  </t>
  </si>
  <si>
    <t xml:space="preserve">Баскетбол </t>
  </si>
  <si>
    <t xml:space="preserve">Бокс </t>
  </si>
  <si>
    <t>КАЛЕНДАРНЫЙ ПЛАН</t>
  </si>
  <si>
    <t>радиоспорт</t>
  </si>
  <si>
    <t>чемпионат Оренбургской области по радиоспорту "Оренбургский пуховый платок"</t>
  </si>
  <si>
    <t>11.</t>
  </si>
  <si>
    <t>МФКиСОО СРР</t>
  </si>
  <si>
    <t>Областная открытая летняя спартакиада среди обучающихся организаций дополнительного образования физкультурно-спортивной направленности</t>
  </si>
  <si>
    <t>МинобрОО</t>
  </si>
  <si>
    <t>"КУБОК ПРЕЗИДЕНТА ФЕДЕРАЦИИ КОННОГО СПОРТА ОРЕНБУРГСКОЙ ОБЛАСТИ" (финал) Этап Кубка Гефест. Этап Кубка максима парк</t>
  </si>
  <si>
    <t>28</t>
  </si>
  <si>
    <t>Первенство Оренбургской обалсти, областные соревнвоания "Золотое Оренбуржье-2022"</t>
  </si>
  <si>
    <t xml:space="preserve">Соревнования среди сельских семейных команд "Спорт - в село!" </t>
  </si>
  <si>
    <t>Всероссийская акция «Спортивная зима», посвященная открытию зимнего спортивного сезона 2022-2023 в Оренбургской области</t>
  </si>
  <si>
    <t>кувандыкский ГО, деревня Гумарово филиал ГАУ «ЦПМ ОО» «спортивная школа по зимним видам спорта «Кувандык 365»</t>
  </si>
  <si>
    <t>Турнир, посвященный 18-летию образования комитета по обеспечению деятельности мировых судей Оренбургской области</t>
  </si>
  <si>
    <t>17</t>
  </si>
  <si>
    <t>г. Оренбург
С-КК "Оренбуржье"</t>
  </si>
  <si>
    <t>ФВОО</t>
  </si>
  <si>
    <t>областные соревнвоания среди команд школьных спортивных клубов</t>
  </si>
  <si>
    <t>29 - 06</t>
  </si>
  <si>
    <t>сентябрь 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</si>
</sst>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\ _р_."/>
    <numFmt numFmtId="166" formatCode="[$-419]mmmm;@"/>
    <numFmt numFmtId="167" formatCode="#,##0.00\ &quot;₽&quot;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Calibri"/>
      <family val="2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5"/>
      <name val="Times New Roman"/>
      <family val="1"/>
      <charset val="204"/>
    </font>
    <font>
      <sz val="16"/>
      <color theme="3" tint="0.3999755851924192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6"/>
      <color theme="3" tint="-0.249977111117893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0" fontId="2" fillId="0" borderId="0"/>
    <xf numFmtId="0" fontId="7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3" fillId="0" borderId="0"/>
    <xf numFmtId="0" fontId="30" fillId="0" borderId="0"/>
    <xf numFmtId="0" fontId="1" fillId="0" borderId="0"/>
  </cellStyleXfs>
  <cellXfs count="6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/>
    </xf>
    <xf numFmtId="0" fontId="10" fillId="0" borderId="0" xfId="0" applyFont="1"/>
    <xf numFmtId="0" fontId="12" fillId="3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16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4" fillId="0" borderId="0" xfId="7" applyFont="1"/>
    <xf numFmtId="0" fontId="15" fillId="0" borderId="0" xfId="7" applyFont="1"/>
    <xf numFmtId="0" fontId="11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/>
    </xf>
    <xf numFmtId="0" fontId="10" fillId="0" borderId="0" xfId="0" applyFont="1" applyFill="1"/>
    <xf numFmtId="0" fontId="11" fillId="0" borderId="3" xfId="0" applyFont="1" applyBorder="1" applyAlignment="1">
      <alignment horizontal="center" vertical="center"/>
    </xf>
    <xf numFmtId="49" fontId="10" fillId="0" borderId="0" xfId="0" applyNumberFormat="1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11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0" fillId="0" borderId="3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0" xfId="7" applyFont="1" applyAlignment="1">
      <alignment horizontal="left" vertical="center" wrapText="1"/>
    </xf>
    <xf numFmtId="49" fontId="3" fillId="0" borderId="0" xfId="7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7" applyFont="1" applyAlignment="1">
      <alignment horizontal="center" vertical="center" wrapText="1"/>
    </xf>
    <xf numFmtId="0" fontId="13" fillId="0" borderId="0" xfId="7" applyFont="1" applyAlignment="1">
      <alignment horizontal="left" vertical="center" wrapText="1"/>
    </xf>
    <xf numFmtId="0" fontId="13" fillId="0" borderId="0" xfId="7" applyFont="1"/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2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/>
    </xf>
    <xf numFmtId="0" fontId="1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4" borderId="0" xfId="0" applyFill="1" applyBorder="1" applyAlignment="1"/>
    <xf numFmtId="0" fontId="17" fillId="4" borderId="0" xfId="0" applyFont="1" applyFill="1" applyBorder="1" applyAlignment="1"/>
    <xf numFmtId="0" fontId="14" fillId="0" borderId="0" xfId="7" applyFont="1" applyAlignment="1">
      <alignment horizontal="center" vertical="center" wrapText="1"/>
    </xf>
    <xf numFmtId="0" fontId="14" fillId="0" borderId="0" xfId="7" applyNumberFormat="1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7" fontId="26" fillId="0" borderId="1" xfId="0" applyNumberFormat="1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6" fontId="26" fillId="0" borderId="1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7" fillId="2" borderId="0" xfId="0" applyFont="1" applyFill="1"/>
    <xf numFmtId="0" fontId="26" fillId="2" borderId="4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" fontId="26" fillId="2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/>
    <xf numFmtId="0" fontId="3" fillId="5" borderId="0" xfId="0" applyFont="1" applyFill="1"/>
    <xf numFmtId="0" fontId="10" fillId="5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/>
    <xf numFmtId="0" fontId="13" fillId="0" borderId="0" xfId="7" applyFont="1" applyAlignment="1">
      <alignment horizontal="left" wrapText="1"/>
    </xf>
    <xf numFmtId="0" fontId="14" fillId="0" borderId="0" xfId="7" applyFont="1" applyAlignment="1">
      <alignment horizontal="left" wrapText="1"/>
    </xf>
    <xf numFmtId="0" fontId="15" fillId="0" borderId="0" xfId="7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Alignment="1"/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textRotation="90" wrapText="1"/>
    </xf>
    <xf numFmtId="0" fontId="6" fillId="4" borderId="1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17" fontId="26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7" fillId="0" borderId="1" xfId="0" applyFont="1" applyBorder="1"/>
    <xf numFmtId="0" fontId="23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49" fontId="14" fillId="0" borderId="0" xfId="0" applyNumberFormat="1" applyFont="1" applyAlignment="1">
      <alignment horizontal="center" vertical="center" wrapText="1" shrinkToFit="1"/>
    </xf>
    <xf numFmtId="0" fontId="14" fillId="4" borderId="1" xfId="0" applyFont="1" applyFill="1" applyBorder="1" applyAlignment="1">
      <alignment horizontal="center" vertical="center" wrapText="1" shrinkToFit="1"/>
    </xf>
    <xf numFmtId="49" fontId="14" fillId="4" borderId="1" xfId="0" applyNumberFormat="1" applyFont="1" applyFill="1" applyBorder="1" applyAlignment="1">
      <alignment horizontal="center" vertical="center" wrapText="1" shrinkToFit="1"/>
    </xf>
    <xf numFmtId="0" fontId="14" fillId="4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wrapText="1" shrinkToFit="1"/>
    </xf>
    <xf numFmtId="0" fontId="14" fillId="8" borderId="2" xfId="0" applyFont="1" applyFill="1" applyBorder="1" applyAlignment="1">
      <alignment horizontal="left" vertical="center" wrapText="1"/>
    </xf>
    <xf numFmtId="49" fontId="14" fillId="8" borderId="2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>
      <alignment horizontal="center" vertical="center" wrapText="1"/>
    </xf>
    <xf numFmtId="49" fontId="14" fillId="8" borderId="8" xfId="0" applyNumberFormat="1" applyFont="1" applyFill="1" applyBorder="1"/>
    <xf numFmtId="0" fontId="22" fillId="2" borderId="0" xfId="0" applyFont="1" applyFill="1"/>
    <xf numFmtId="16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wrapText="1"/>
    </xf>
    <xf numFmtId="0" fontId="22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7" xfId="0" applyFont="1" applyFill="1" applyBorder="1" applyAlignment="1" applyProtection="1">
      <alignment horizontal="center" vertical="center" wrapText="1"/>
      <protection locked="0"/>
    </xf>
    <xf numFmtId="16" fontId="26" fillId="2" borderId="7" xfId="0" applyNumberFormat="1" applyFont="1" applyFill="1" applyBorder="1" applyAlignment="1">
      <alignment horizontal="center" vertical="center" wrapText="1"/>
    </xf>
    <xf numFmtId="0" fontId="2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" xfId="3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/>
    <xf numFmtId="4" fontId="26" fillId="2" borderId="1" xfId="3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22" fillId="4" borderId="1" xfId="0" applyFont="1" applyFill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165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3" fontId="14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0" fillId="2" borderId="1" xfId="0" applyFont="1" applyFill="1" applyBorder="1"/>
    <xf numFmtId="0" fontId="17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49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 applyProtection="1">
      <alignment horizontal="left" vertical="center" wrapText="1"/>
      <protection locked="0"/>
    </xf>
    <xf numFmtId="49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>
      <alignment horizontal="left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32" fillId="7" borderId="1" xfId="0" applyFont="1" applyFill="1" applyBorder="1" applyAlignment="1"/>
    <xf numFmtId="0" fontId="14" fillId="8" borderId="1" xfId="0" applyNumberFormat="1" applyFont="1" applyFill="1" applyBorder="1" applyAlignment="1">
      <alignment horizontal="center" vertical="center" wrapText="1"/>
    </xf>
    <xf numFmtId="16" fontId="14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/>
    <xf numFmtId="0" fontId="14" fillId="2" borderId="0" xfId="0" applyFont="1" applyFill="1"/>
    <xf numFmtId="49" fontId="14" fillId="8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center"/>
    </xf>
    <xf numFmtId="16" fontId="28" fillId="2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49" fontId="11" fillId="8" borderId="1" xfId="0" applyNumberFormat="1" applyFont="1" applyFill="1" applyBorder="1" applyAlignment="1">
      <alignment horizontal="center" vertical="center" wrapText="1"/>
    </xf>
    <xf numFmtId="49" fontId="14" fillId="8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2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left" vertical="center"/>
    </xf>
    <xf numFmtId="49" fontId="14" fillId="8" borderId="1" xfId="8" applyNumberFormat="1" applyFont="1" applyFill="1" applyBorder="1" applyAlignment="1">
      <alignment horizontal="center" vertical="center" wrapText="1"/>
    </xf>
    <xf numFmtId="0" fontId="14" fillId="8" borderId="1" xfId="8" applyNumberFormat="1" applyFont="1" applyFill="1" applyBorder="1" applyAlignment="1" applyProtection="1">
      <alignment horizontal="center" vertical="center" wrapText="1"/>
      <protection locked="0"/>
    </xf>
    <xf numFmtId="16" fontId="14" fillId="8" borderId="1" xfId="0" applyNumberFormat="1" applyFont="1" applyFill="1" applyBorder="1" applyAlignment="1">
      <alignment horizontal="center" vertical="center" wrapText="1"/>
    </xf>
    <xf numFmtId="16" fontId="14" fillId="8" borderId="1" xfId="8" applyNumberFormat="1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16" fontId="14" fillId="7" borderId="1" xfId="8" applyNumberFormat="1" applyFont="1" applyFill="1" applyBorder="1" applyAlignment="1">
      <alignment horizontal="center" vertical="center" wrapText="1"/>
    </xf>
    <xf numFmtId="16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8" applyNumberFormat="1" applyFont="1" applyFill="1" applyBorder="1" applyAlignment="1" applyProtection="1">
      <alignment horizontal="center" vertical="center" wrapText="1"/>
      <protection locked="0"/>
    </xf>
    <xf numFmtId="49" fontId="34" fillId="8" borderId="1" xfId="0" applyNumberFormat="1" applyFont="1" applyFill="1" applyBorder="1" applyAlignment="1">
      <alignment horizontal="center" vertical="center" wrapText="1"/>
    </xf>
    <xf numFmtId="49" fontId="14" fillId="8" borderId="1" xfId="8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/>
    <xf numFmtId="0" fontId="14" fillId="0" borderId="0" xfId="0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16" fontId="3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0" fontId="17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/>
    <xf numFmtId="0" fontId="17" fillId="10" borderId="0" xfId="0" applyFont="1" applyFill="1" applyBorder="1" applyAlignment="1">
      <alignment horizontal="left" wrapText="1"/>
    </xf>
    <xf numFmtId="0" fontId="6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wrapText="1"/>
    </xf>
    <xf numFmtId="0" fontId="26" fillId="10" borderId="1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left" wrapText="1"/>
    </xf>
    <xf numFmtId="0" fontId="14" fillId="0" borderId="2" xfId="0" applyFont="1" applyBorder="1"/>
    <xf numFmtId="0" fontId="6" fillId="6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5" xfId="0" applyFont="1" applyBorder="1"/>
    <xf numFmtId="0" fontId="17" fillId="2" borderId="5" xfId="0" applyFont="1" applyFill="1" applyBorder="1"/>
    <xf numFmtId="0" fontId="10" fillId="0" borderId="1" xfId="0" applyFont="1" applyFill="1" applyBorder="1"/>
    <xf numFmtId="0" fontId="22" fillId="0" borderId="1" xfId="0" applyFont="1" applyBorder="1"/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NumberFormat="1" applyAlignment="1">
      <alignment wrapText="1"/>
    </xf>
    <xf numFmtId="4" fontId="10" fillId="2" borderId="0" xfId="0" applyNumberFormat="1" applyFont="1" applyFill="1"/>
    <xf numFmtId="4" fontId="6" fillId="10" borderId="1" xfId="0" applyNumberFormat="1" applyFont="1" applyFill="1" applyBorder="1" applyAlignment="1">
      <alignment horizontal="center" vertical="center" wrapText="1"/>
    </xf>
    <xf numFmtId="4" fontId="14" fillId="10" borderId="1" xfId="0" applyNumberFormat="1" applyFont="1" applyFill="1" applyBorder="1" applyAlignment="1">
      <alignment horizontal="left" wrapText="1"/>
    </xf>
    <xf numFmtId="4" fontId="26" fillId="10" borderId="1" xfId="0" applyNumberFormat="1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35" fillId="0" borderId="1" xfId="0" applyFont="1" applyBorder="1"/>
    <xf numFmtId="0" fontId="14" fillId="0" borderId="1" xfId="0" applyFont="1" applyFill="1" applyBorder="1"/>
    <xf numFmtId="0" fontId="10" fillId="13" borderId="1" xfId="0" applyFont="1" applyFill="1" applyBorder="1"/>
    <xf numFmtId="0" fontId="26" fillId="0" borderId="1" xfId="0" applyFont="1" applyFill="1" applyBorder="1" applyAlignment="1">
      <alignment horizontal="center" vertical="center" wrapText="1"/>
    </xf>
    <xf numFmtId="4" fontId="17" fillId="0" borderId="0" xfId="0" applyNumberFormat="1" applyFont="1" applyAlignment="1"/>
    <xf numFmtId="0" fontId="0" fillId="0" borderId="1" xfId="0" applyBorder="1"/>
    <xf numFmtId="0" fontId="26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/>
    <xf numFmtId="0" fontId="14" fillId="9" borderId="1" xfId="0" applyFont="1" applyFill="1" applyBorder="1"/>
    <xf numFmtId="0" fontId="22" fillId="9" borderId="1" xfId="0" applyFont="1" applyFill="1" applyBorder="1"/>
    <xf numFmtId="0" fontId="17" fillId="0" borderId="1" xfId="0" applyFont="1" applyFill="1" applyBorder="1"/>
    <xf numFmtId="4" fontId="17" fillId="0" borderId="0" xfId="0" applyNumberFormat="1" applyFont="1"/>
    <xf numFmtId="4" fontId="13" fillId="0" borderId="0" xfId="7" applyNumberFormat="1" applyFont="1"/>
    <xf numFmtId="4" fontId="14" fillId="0" borderId="0" xfId="7" applyNumberFormat="1" applyFont="1"/>
    <xf numFmtId="4" fontId="14" fillId="0" borderId="0" xfId="7" applyNumberFormat="1" applyFont="1" applyAlignment="1">
      <alignment horizontal="center"/>
    </xf>
    <xf numFmtId="4" fontId="15" fillId="0" borderId="0" xfId="7" applyNumberFormat="1" applyFont="1"/>
    <xf numFmtId="4" fontId="17" fillId="0" borderId="0" xfId="0" applyNumberFormat="1" applyFont="1" applyBorder="1"/>
    <xf numFmtId="4" fontId="17" fillId="10" borderId="0" xfId="0" applyNumberFormat="1" applyFont="1" applyFill="1" applyBorder="1" applyAlignment="1">
      <alignment horizontal="left" wrapText="1"/>
    </xf>
    <xf numFmtId="4" fontId="14" fillId="0" borderId="2" xfId="0" applyNumberFormat="1" applyFont="1" applyBorder="1"/>
    <xf numFmtId="4" fontId="14" fillId="0" borderId="1" xfId="0" applyNumberFormat="1" applyFont="1" applyBorder="1"/>
    <xf numFmtId="4" fontId="14" fillId="0" borderId="1" xfId="0" applyNumberFormat="1" applyFont="1" applyBorder="1" applyAlignment="1"/>
    <xf numFmtId="4" fontId="14" fillId="2" borderId="1" xfId="0" applyNumberFormat="1" applyFont="1" applyFill="1" applyBorder="1"/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0" xfId="0" applyFont="1" applyAlignment="1">
      <alignment wrapText="1"/>
    </xf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wrapText="1"/>
    </xf>
    <xf numFmtId="0" fontId="10" fillId="9" borderId="1" xfId="0" applyFont="1" applyFill="1" applyBorder="1"/>
    <xf numFmtId="4" fontId="13" fillId="10" borderId="0" xfId="7" applyNumberFormat="1" applyFont="1" applyFill="1" applyAlignment="1">
      <alignment horizontal="left" wrapText="1"/>
    </xf>
    <xf numFmtId="4" fontId="14" fillId="10" borderId="0" xfId="7" applyNumberFormat="1" applyFont="1" applyFill="1" applyAlignment="1">
      <alignment horizontal="left" wrapText="1"/>
    </xf>
    <xf numFmtId="4" fontId="14" fillId="0" borderId="0" xfId="7" applyNumberFormat="1" applyFont="1" applyFill="1" applyAlignment="1">
      <alignment horizontal="left" wrapText="1"/>
    </xf>
    <xf numFmtId="4" fontId="15" fillId="0" borderId="0" xfId="7" applyNumberFormat="1" applyFont="1" applyFill="1" applyAlignment="1">
      <alignment horizontal="left" wrapText="1"/>
    </xf>
    <xf numFmtId="4" fontId="17" fillId="0" borderId="0" xfId="0" applyNumberFormat="1" applyFont="1" applyFill="1" applyBorder="1" applyAlignment="1">
      <alignment horizontal="left" wrapText="1"/>
    </xf>
    <xf numFmtId="4" fontId="26" fillId="12" borderId="1" xfId="0" applyNumberFormat="1" applyFont="1" applyFill="1" applyBorder="1" applyAlignment="1">
      <alignment horizontal="center" vertical="center" wrapText="1"/>
    </xf>
    <xf numFmtId="4" fontId="17" fillId="10" borderId="0" xfId="0" applyNumberFormat="1" applyFont="1" applyFill="1" applyAlignment="1">
      <alignment horizontal="left" wrapText="1"/>
    </xf>
    <xf numFmtId="4" fontId="14" fillId="1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6" fillId="9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/>
    <xf numFmtId="0" fontId="3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36" fillId="10" borderId="1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8" fillId="10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7" fillId="9" borderId="1" xfId="0" applyFont="1" applyFill="1" applyBorder="1" applyAlignment="1">
      <alignment wrapText="1"/>
    </xf>
    <xf numFmtId="0" fontId="22" fillId="9" borderId="1" xfId="0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4" fontId="6" fillId="10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4" fontId="6" fillId="9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textRotation="90" wrapText="1"/>
    </xf>
    <xf numFmtId="4" fontId="6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/>
    <xf numFmtId="4" fontId="14" fillId="10" borderId="0" xfId="0" applyNumberFormat="1" applyFont="1" applyFill="1" applyBorder="1" applyAlignment="1">
      <alignment horizontal="left" wrapText="1"/>
    </xf>
    <xf numFmtId="4" fontId="14" fillId="0" borderId="0" xfId="0" applyNumberFormat="1" applyFont="1" applyBorder="1"/>
    <xf numFmtId="0" fontId="14" fillId="0" borderId="0" xfId="0" applyFont="1" applyBorder="1"/>
    <xf numFmtId="4" fontId="26" fillId="10" borderId="0" xfId="0" applyNumberFormat="1" applyFont="1" applyFill="1" applyBorder="1" applyAlignment="1">
      <alignment horizontal="center" vertical="center" wrapText="1"/>
    </xf>
    <xf numFmtId="4" fontId="26" fillId="10" borderId="8" xfId="0" applyNumberFormat="1" applyFont="1" applyFill="1" applyBorder="1" applyAlignment="1">
      <alignment horizontal="center" vertical="center" wrapText="1"/>
    </xf>
    <xf numFmtId="4" fontId="26" fillId="10" borderId="4" xfId="0" applyNumberFormat="1" applyFont="1" applyFill="1" applyBorder="1" applyAlignment="1">
      <alignment horizontal="center" vertical="center" wrapText="1"/>
    </xf>
    <xf numFmtId="4" fontId="26" fillId="12" borderId="4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0" fillId="2" borderId="15" xfId="0" applyFont="1" applyFill="1" applyBorder="1"/>
    <xf numFmtId="0" fontId="14" fillId="2" borderId="15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7" applyFont="1" applyBorder="1" applyAlignment="1">
      <alignment horizontal="left" wrapText="1"/>
    </xf>
    <xf numFmtId="4" fontId="16" fillId="0" borderId="0" xfId="7" applyNumberFormat="1" applyFont="1" applyFill="1" applyBorder="1" applyAlignment="1">
      <alignment horizontal="left" wrapText="1"/>
    </xf>
    <xf numFmtId="4" fontId="16" fillId="0" borderId="0" xfId="7" applyNumberFormat="1" applyFont="1" applyBorder="1"/>
    <xf numFmtId="0" fontId="16" fillId="0" borderId="0" xfId="7" applyFont="1" applyBorder="1"/>
    <xf numFmtId="0" fontId="20" fillId="0" borderId="0" xfId="0" applyFont="1" applyBorder="1"/>
    <xf numFmtId="0" fontId="20" fillId="0" borderId="0" xfId="0" applyFont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 textRotation="90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vertical="center"/>
    </xf>
    <xf numFmtId="49" fontId="14" fillId="2" borderId="1" xfId="2" applyNumberFormat="1" applyFont="1" applyFill="1" applyBorder="1" applyAlignment="1" applyProtection="1">
      <alignment horizontal="center" vertical="center" wrapText="1"/>
      <protection locked="0"/>
    </xf>
    <xf numFmtId="16" fontId="1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23" fillId="0" borderId="0" xfId="7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6" fillId="2" borderId="4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4" fillId="8" borderId="1" xfId="0" applyFont="1" applyFill="1" applyBorder="1"/>
    <xf numFmtId="0" fontId="31" fillId="8" borderId="1" xfId="0" applyFont="1" applyFill="1" applyBorder="1"/>
    <xf numFmtId="0" fontId="32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wrapText="1"/>
    </xf>
    <xf numFmtId="165" fontId="14" fillId="8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49" fontId="14" fillId="8" borderId="1" xfId="0" applyNumberFormat="1" applyFont="1" applyFill="1" applyBorder="1"/>
    <xf numFmtId="0" fontId="14" fillId="2" borderId="1" xfId="2" applyFont="1" applyFill="1" applyBorder="1" applyAlignment="1">
      <alignment horizontal="left" vertical="center" wrapText="1"/>
    </xf>
    <xf numFmtId="0" fontId="14" fillId="8" borderId="1" xfId="8" applyFont="1" applyFill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17" fontId="14" fillId="8" borderId="1" xfId="0" applyNumberFormat="1" applyFont="1" applyFill="1" applyBorder="1" applyAlignment="1">
      <alignment horizontal="center" vertical="center" wrapText="1"/>
    </xf>
    <xf numFmtId="0" fontId="14" fillId="7" borderId="1" xfId="8" applyFont="1" applyFill="1" applyBorder="1" applyAlignment="1">
      <alignment horizontal="center" vertical="center" wrapText="1"/>
    </xf>
    <xf numFmtId="16" fontId="14" fillId="3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/>
    <xf numFmtId="0" fontId="14" fillId="0" borderId="7" xfId="0" applyFont="1" applyBorder="1"/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10" fillId="2" borderId="2" xfId="0" applyFont="1" applyFill="1" applyBorder="1" applyAlignment="1">
      <alignment wrapText="1"/>
    </xf>
    <xf numFmtId="0" fontId="10" fillId="2" borderId="0" xfId="0" applyFont="1" applyFill="1" applyBorder="1"/>
    <xf numFmtId="0" fontId="11" fillId="4" borderId="0" xfId="0" applyFont="1" applyFill="1" applyBorder="1" applyAlignment="1">
      <alignment horizontal="center" vertical="center" wrapText="1"/>
    </xf>
    <xf numFmtId="0" fontId="10" fillId="5" borderId="0" xfId="0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4" fontId="26" fillId="10" borderId="9" xfId="0" applyNumberFormat="1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/>
    <xf numFmtId="0" fontId="10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 shrinkToFit="1"/>
    </xf>
    <xf numFmtId="0" fontId="11" fillId="6" borderId="1" xfId="0" applyNumberFormat="1" applyFont="1" applyFill="1" applyBorder="1" applyAlignment="1">
      <alignment horizontal="center" vertical="center" textRotation="90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/>
    <xf numFmtId="0" fontId="11" fillId="4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 wrapText="1"/>
    </xf>
    <xf numFmtId="165" fontId="11" fillId="6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5" fontId="14" fillId="4" borderId="4" xfId="0" applyNumberFormat="1" applyFont="1" applyFill="1" applyBorder="1" applyAlignment="1">
      <alignment horizontal="center" vertical="center" wrapText="1"/>
    </xf>
    <xf numFmtId="165" fontId="14" fillId="4" borderId="6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165" fontId="14" fillId="7" borderId="5" xfId="0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165" fontId="14" fillId="8" borderId="5" xfId="0" applyNumberFormat="1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4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49" fontId="14" fillId="7" borderId="7" xfId="0" applyNumberFormat="1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7" xfId="0" applyNumberFormat="1" applyFont="1" applyFill="1" applyBorder="1" applyAlignment="1">
      <alignment horizontal="center" vertical="center" wrapText="1"/>
    </xf>
    <xf numFmtId="0" fontId="14" fillId="8" borderId="0" xfId="0" applyNumberFormat="1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167" fontId="28" fillId="2" borderId="1" xfId="0" applyNumberFormat="1" applyFont="1" applyFill="1" applyBorder="1" applyAlignment="1">
      <alignment horizontal="center" vertical="center" wrapText="1"/>
    </xf>
    <xf numFmtId="0" fontId="28" fillId="2" borderId="7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16" fontId="28" fillId="2" borderId="7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166" fontId="34" fillId="8" borderId="1" xfId="0" applyNumberFormat="1" applyFont="1" applyFill="1" applyBorder="1" applyAlignment="1">
      <alignment horizontal="center" vertical="center" wrapText="1"/>
    </xf>
    <xf numFmtId="3" fontId="34" fillId="8" borderId="5" xfId="0" applyNumberFormat="1" applyFont="1" applyFill="1" applyBorder="1" applyAlignment="1">
      <alignment horizontal="center" vertical="center" wrapText="1"/>
    </xf>
    <xf numFmtId="3" fontId="14" fillId="8" borderId="5" xfId="0" applyNumberFormat="1" applyFont="1" applyFill="1" applyBorder="1" applyAlignment="1">
      <alignment horizontal="center" vertical="center" wrapText="1"/>
    </xf>
    <xf numFmtId="166" fontId="14" fillId="8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4" borderId="5" xfId="0" applyNumberFormat="1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11" fillId="0" borderId="0" xfId="7" applyNumberFormat="1" applyFont="1" applyAlignment="1">
      <alignment horizontal="center" vertical="center"/>
    </xf>
    <xf numFmtId="0" fontId="11" fillId="0" borderId="0" xfId="7" applyFont="1" applyAlignment="1">
      <alignment horizontal="left" wrapText="1"/>
    </xf>
    <xf numFmtId="4" fontId="11" fillId="0" borderId="0" xfId="7" applyNumberFormat="1" applyFont="1" applyFill="1" applyAlignment="1">
      <alignment horizontal="left" wrapText="1"/>
    </xf>
    <xf numFmtId="4" fontId="11" fillId="0" borderId="0" xfId="7" applyNumberFormat="1" applyFont="1"/>
    <xf numFmtId="0" fontId="11" fillId="0" borderId="0" xfId="7" applyFont="1"/>
    <xf numFmtId="0" fontId="11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65" fontId="14" fillId="4" borderId="7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28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14" borderId="5" xfId="0" applyNumberFormat="1" applyFont="1" applyFill="1" applyBorder="1" applyAlignment="1">
      <alignment horizontal="center" vertical="center" wrapText="1"/>
    </xf>
    <xf numFmtId="4" fontId="26" fillId="10" borderId="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3" fontId="41" fillId="4" borderId="1" xfId="0" applyNumberFormat="1" applyFont="1" applyFill="1" applyBorder="1" applyAlignment="1">
      <alignment horizontal="center" vertical="center" wrapText="1"/>
    </xf>
    <xf numFmtId="3" fontId="33" fillId="4" borderId="1" xfId="0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6" fontId="14" fillId="4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vertical="center" wrapText="1"/>
    </xf>
    <xf numFmtId="0" fontId="14" fillId="0" borderId="0" xfId="7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7" applyFont="1" applyAlignment="1"/>
    <xf numFmtId="0" fontId="22" fillId="0" borderId="0" xfId="0" applyFont="1" applyAlignment="1"/>
    <xf numFmtId="0" fontId="23" fillId="0" borderId="0" xfId="7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3" fillId="0" borderId="0" xfId="7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NumberFormat="1" applyFont="1" applyAlignment="1">
      <alignment horizontal="center" wrapText="1"/>
    </xf>
    <xf numFmtId="0" fontId="11" fillId="2" borderId="1" xfId="0" applyFont="1" applyFill="1" applyBorder="1" applyAlignment="1">
      <alignment horizontal="right"/>
    </xf>
    <xf numFmtId="0" fontId="40" fillId="2" borderId="1" xfId="0" applyFont="1" applyFill="1" applyBorder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</cellXfs>
  <cellStyles count="10">
    <cellStyle name="Обычный" xfId="0" builtinId="0"/>
    <cellStyle name="Обычный 2" xfId="4"/>
    <cellStyle name="Обычный 3" xfId="1"/>
    <cellStyle name="Обычный 4" xfId="2"/>
    <cellStyle name="Обычный 5" xfId="3"/>
    <cellStyle name="Обычный 5 2" xfId="9"/>
    <cellStyle name="Обычный 6" xfId="7"/>
    <cellStyle name="Обычный 7" xfId="8"/>
    <cellStyle name="Финансовый 2" xfId="6"/>
    <cellStyle name="Финансов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54;&#1051;&#1054;&#1044;&#1054;&#1042;%20&#1040;&#1085;&#1076;&#1088;&#1077;&#1081;%20&#1040;&#1083;&#1077;&#1082;&#1089;&#1072;&#1085;&#1076;&#1088;&#1086;&#1074;&#1080;&#1095;/&#1061;&#1086;&#1083;&#1086;&#1076;&#1086;&#1074;%20&#1050;&#1055;%202022%20&#1057;&#1042;&#1054;&#1044;%2029.1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."/>
      <sheetName val="1.3"/>
      <sheetName val="2.1"/>
      <sheetName val="2.2"/>
      <sheetName val="3.1"/>
      <sheetName val="3.2."/>
      <sheetName val="3.3."/>
    </sheetNames>
    <sheetDataSet>
      <sheetData sheetId="0">
        <row r="19">
          <cell r="J19">
            <v>15855644</v>
          </cell>
        </row>
      </sheetData>
      <sheetData sheetId="1">
        <row r="2">
          <cell r="M2">
            <v>8111386.3099999996</v>
          </cell>
        </row>
      </sheetData>
      <sheetData sheetId="2">
        <row r="2">
          <cell r="J2">
            <v>4640000</v>
          </cell>
        </row>
      </sheetData>
      <sheetData sheetId="3">
        <row r="5">
          <cell r="L5">
            <v>24524795.670000024</v>
          </cell>
        </row>
      </sheetData>
      <sheetData sheetId="4"/>
      <sheetData sheetId="5">
        <row r="4">
          <cell r="J4">
            <v>151453.76000000001</v>
          </cell>
        </row>
        <row r="14">
          <cell r="F14">
            <v>950</v>
          </cell>
        </row>
      </sheetData>
      <sheetData sheetId="6">
        <row r="2">
          <cell r="J2">
            <v>308199</v>
          </cell>
        </row>
        <row r="35">
          <cell r="F35">
            <v>1585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4"/>
  <sheetViews>
    <sheetView topLeftCell="A8" zoomScale="70" zoomScaleNormal="70" workbookViewId="0">
      <pane ySplit="13" topLeftCell="A132" activePane="bottomLeft" state="frozen"/>
      <selection activeCell="A8" sqref="A8"/>
      <selection pane="bottomLeft" activeCell="F135" sqref="F135"/>
    </sheetView>
  </sheetViews>
  <sheetFormatPr defaultColWidth="9.140625" defaultRowHeight="15.75" outlineLevelCol="1" x14ac:dyDescent="0.25"/>
  <cols>
    <col min="1" max="1" width="5.42578125" style="65" customWidth="1"/>
    <col min="2" max="2" width="60.28515625" style="81" customWidth="1"/>
    <col min="3" max="3" width="15.85546875" style="82" customWidth="1"/>
    <col min="4" max="4" width="16.140625" style="73" customWidth="1"/>
    <col min="5" max="5" width="27.140625" style="73" customWidth="1"/>
    <col min="6" max="6" width="17.42578125" style="74" customWidth="1"/>
    <col min="7" max="7" width="31.5703125" style="139" customWidth="1"/>
    <col min="8" max="8" width="20.7109375" style="373" hidden="1" customWidth="1" outlineLevel="1"/>
    <col min="9" max="9" width="15.42578125" style="349" hidden="1" customWidth="1" outlineLevel="1"/>
    <col min="10" max="10" width="9.140625" style="56" hidden="1" customWidth="1" outlineLevel="1"/>
    <col min="11" max="11" width="22.140625" style="56" hidden="1" customWidth="1" outlineLevel="1"/>
    <col min="12" max="12" width="17.140625" style="56" hidden="1" customWidth="1" outlineLevel="1"/>
    <col min="13" max="13" width="9.140625" style="56" hidden="1" customWidth="1" outlineLevel="1"/>
    <col min="14" max="14" width="10.42578125" style="56" hidden="1" customWidth="1" outlineLevel="1"/>
    <col min="15" max="15" width="10.140625" style="56" hidden="1" customWidth="1" outlineLevel="1"/>
    <col min="16" max="16" width="12.140625" style="56" hidden="1" customWidth="1" outlineLevel="1"/>
    <col min="17" max="21" width="9.140625" style="56" hidden="1" customWidth="1" outlineLevel="1"/>
    <col min="22" max="22" width="27.85546875" style="360" hidden="1" customWidth="1" outlineLevel="1"/>
    <col min="23" max="40" width="0" style="56" hidden="1" customWidth="1"/>
    <col min="41" max="16384" width="9.140625" style="56"/>
  </cols>
  <sheetData>
    <row r="1" spans="1:22" ht="18.75" x14ac:dyDescent="0.25">
      <c r="B1" s="71"/>
      <c r="C1" s="54"/>
      <c r="D1" s="108"/>
      <c r="E1" s="108"/>
      <c r="F1" s="109"/>
      <c r="G1" s="136"/>
      <c r="H1" s="367"/>
      <c r="I1" s="350"/>
      <c r="J1" s="72"/>
    </row>
    <row r="2" spans="1:22" ht="18.75" x14ac:dyDescent="0.3">
      <c r="B2" s="53"/>
      <c r="C2" s="54"/>
      <c r="D2" s="108"/>
      <c r="E2" s="589" t="s">
        <v>353</v>
      </c>
      <c r="F2" s="590"/>
      <c r="G2" s="137"/>
      <c r="H2" s="368"/>
      <c r="J2" s="32"/>
    </row>
    <row r="3" spans="1:22" ht="18.75" x14ac:dyDescent="0.3">
      <c r="B3" s="53"/>
      <c r="C3" s="54"/>
      <c r="D3" s="108"/>
      <c r="E3" s="108"/>
      <c r="F3" s="109"/>
      <c r="G3" s="137"/>
      <c r="H3" s="369"/>
      <c r="J3" s="32"/>
    </row>
    <row r="4" spans="1:22" ht="18.75" x14ac:dyDescent="0.3">
      <c r="B4" s="53"/>
      <c r="C4" s="54"/>
      <c r="D4" s="593" t="s">
        <v>638</v>
      </c>
      <c r="E4" s="594"/>
      <c r="F4" s="594"/>
      <c r="G4" s="137"/>
      <c r="H4" s="369"/>
      <c r="I4" s="351"/>
      <c r="J4" s="32"/>
    </row>
    <row r="5" spans="1:22" ht="18.75" x14ac:dyDescent="0.3">
      <c r="B5" s="53"/>
      <c r="C5" s="54"/>
      <c r="D5" s="593" t="s">
        <v>639</v>
      </c>
      <c r="E5" s="594"/>
      <c r="F5" s="594"/>
      <c r="G5" s="137"/>
      <c r="H5" s="369"/>
      <c r="I5" s="352"/>
      <c r="J5" s="32"/>
    </row>
    <row r="6" spans="1:22" ht="18.75" x14ac:dyDescent="0.3">
      <c r="B6" s="53"/>
      <c r="C6" s="54"/>
      <c r="D6" s="70"/>
      <c r="G6" s="137"/>
      <c r="H6" s="369"/>
      <c r="I6" s="352"/>
      <c r="J6" s="32"/>
    </row>
    <row r="7" spans="1:22" ht="21" x14ac:dyDescent="0.25">
      <c r="B7" s="597" t="s">
        <v>395</v>
      </c>
      <c r="C7" s="598"/>
      <c r="D7" s="598"/>
      <c r="E7" s="598"/>
      <c r="F7" s="599"/>
      <c r="G7" s="138"/>
      <c r="H7" s="370"/>
      <c r="I7" s="353"/>
      <c r="J7" s="33"/>
    </row>
    <row r="8" spans="1:22" ht="21" x14ac:dyDescent="0.25">
      <c r="B8" s="432"/>
      <c r="C8" s="433"/>
      <c r="D8" s="433"/>
      <c r="E8" s="600" t="s">
        <v>1995</v>
      </c>
      <c r="F8" s="600"/>
      <c r="G8" s="138"/>
      <c r="H8" s="370"/>
      <c r="I8" s="353"/>
      <c r="J8" s="33"/>
    </row>
    <row r="9" spans="1:22" s="135" customFormat="1" ht="54" customHeight="1" x14ac:dyDescent="0.3">
      <c r="A9" s="134"/>
      <c r="B9" s="546"/>
      <c r="C9" s="294"/>
      <c r="D9" s="294"/>
      <c r="E9" s="601" t="s">
        <v>1996</v>
      </c>
      <c r="F9" s="601"/>
      <c r="G9" s="547"/>
      <c r="H9" s="548"/>
      <c r="I9" s="549"/>
      <c r="J9" s="550"/>
      <c r="V9" s="363"/>
    </row>
    <row r="10" spans="1:22" ht="21" x14ac:dyDescent="0.25">
      <c r="B10" s="432"/>
      <c r="C10" s="433"/>
      <c r="D10" s="433"/>
      <c r="E10" s="545"/>
      <c r="F10" s="545"/>
      <c r="G10" s="65"/>
      <c r="H10" s="370"/>
      <c r="I10" s="353"/>
      <c r="J10" s="33"/>
    </row>
    <row r="11" spans="1:22" ht="21" x14ac:dyDescent="0.25">
      <c r="B11" s="432"/>
      <c r="C11" s="433"/>
      <c r="D11" s="433"/>
      <c r="E11" s="545" t="s">
        <v>1997</v>
      </c>
      <c r="F11" s="585" t="s">
        <v>1998</v>
      </c>
      <c r="G11" s="138"/>
      <c r="H11" s="370"/>
      <c r="I11" s="353"/>
      <c r="J11" s="33"/>
    </row>
    <row r="12" spans="1:22" ht="21" x14ac:dyDescent="0.25">
      <c r="B12" s="432"/>
      <c r="C12" s="433"/>
      <c r="D12" s="433"/>
      <c r="E12" s="545"/>
      <c r="F12" s="545"/>
      <c r="G12" s="138"/>
      <c r="H12" s="370"/>
      <c r="I12" s="353"/>
      <c r="J12" s="33"/>
    </row>
    <row r="13" spans="1:22" ht="20.25" x14ac:dyDescent="0.25">
      <c r="B13" s="597" t="s">
        <v>2174</v>
      </c>
      <c r="C13" s="602"/>
      <c r="D13" s="602"/>
      <c r="E13" s="602"/>
      <c r="F13" s="545"/>
      <c r="G13" s="138"/>
      <c r="H13" s="370"/>
      <c r="I13" s="353"/>
      <c r="J13" s="33"/>
    </row>
    <row r="14" spans="1:22" s="418" customFormat="1" ht="37.5" customHeight="1" x14ac:dyDescent="0.3">
      <c r="A14" s="413"/>
      <c r="B14" s="595" t="s">
        <v>637</v>
      </c>
      <c r="C14" s="596"/>
      <c r="D14" s="596"/>
      <c r="E14" s="596"/>
      <c r="F14" s="596"/>
      <c r="G14" s="414"/>
      <c r="H14" s="415"/>
      <c r="I14" s="416"/>
      <c r="J14" s="417"/>
      <c r="V14" s="419"/>
    </row>
    <row r="15" spans="1:22" s="57" customFormat="1" ht="18.75" x14ac:dyDescent="0.3">
      <c r="A15" s="591" t="s">
        <v>145</v>
      </c>
      <c r="B15" s="592"/>
      <c r="C15" s="592"/>
      <c r="D15" s="592"/>
      <c r="E15" s="592"/>
      <c r="F15" s="592"/>
      <c r="G15" s="140"/>
      <c r="H15" s="371"/>
      <c r="I15" s="354"/>
      <c r="V15" s="361"/>
    </row>
    <row r="16" spans="1:22" s="57" customFormat="1" ht="30.75" x14ac:dyDescent="0.3">
      <c r="A16" s="591" t="s">
        <v>143</v>
      </c>
      <c r="B16" s="591"/>
      <c r="C16" s="591"/>
      <c r="D16" s="591"/>
      <c r="E16" s="591"/>
      <c r="F16" s="591"/>
      <c r="G16" s="140"/>
      <c r="H16" s="371"/>
      <c r="I16" s="354"/>
      <c r="K16" s="327" t="s">
        <v>1931</v>
      </c>
      <c r="L16" s="327" t="s">
        <v>1930</v>
      </c>
      <c r="V16" s="361"/>
    </row>
    <row r="17" spans="1:40" s="57" customFormat="1" ht="12" customHeight="1" x14ac:dyDescent="0.25">
      <c r="A17" s="75"/>
      <c r="B17" s="76"/>
      <c r="C17" s="77"/>
      <c r="D17" s="78"/>
      <c r="E17" s="78"/>
      <c r="F17" s="79"/>
      <c r="G17" s="140"/>
      <c r="H17" s="371"/>
      <c r="I17" s="354"/>
      <c r="V17" s="361"/>
    </row>
    <row r="18" spans="1:40" s="57" customFormat="1" ht="16.5" customHeight="1" x14ac:dyDescent="0.3">
      <c r="A18" s="591" t="s">
        <v>144</v>
      </c>
      <c r="B18" s="591"/>
      <c r="C18" s="591"/>
      <c r="D18" s="591"/>
      <c r="E18" s="591"/>
      <c r="F18" s="591"/>
      <c r="G18" s="140"/>
      <c r="H18" s="371"/>
      <c r="I18" s="354"/>
      <c r="V18" s="361"/>
    </row>
    <row r="19" spans="1:40" s="57" customFormat="1" ht="15.75" customHeight="1" x14ac:dyDescent="0.25">
      <c r="A19" s="75"/>
      <c r="B19" s="76"/>
      <c r="C19" s="77"/>
      <c r="D19" s="78"/>
      <c r="E19" s="78"/>
      <c r="F19" s="79"/>
      <c r="G19" s="140"/>
      <c r="H19" s="355">
        <f t="shared" ref="H19:P19" si="0">SUBTOTAL(9,H22:H133)</f>
        <v>15855644</v>
      </c>
      <c r="I19" s="355">
        <f t="shared" si="0"/>
        <v>2534000</v>
      </c>
      <c r="J19" s="305">
        <f t="shared" si="0"/>
        <v>686714</v>
      </c>
      <c r="K19" s="305">
        <f t="shared" si="0"/>
        <v>416500</v>
      </c>
      <c r="L19" s="305">
        <f t="shared" si="0"/>
        <v>2840000</v>
      </c>
      <c r="M19" s="305">
        <f t="shared" si="0"/>
        <v>215000</v>
      </c>
      <c r="N19" s="305">
        <f t="shared" si="0"/>
        <v>1970000</v>
      </c>
      <c r="O19" s="305">
        <f t="shared" si="0"/>
        <v>1692000</v>
      </c>
      <c r="P19" s="305">
        <f t="shared" si="0"/>
        <v>5145000</v>
      </c>
      <c r="V19" s="361"/>
    </row>
    <row r="20" spans="1:40" s="400" customFormat="1" ht="76.5" x14ac:dyDescent="0.25">
      <c r="A20" s="157" t="s">
        <v>117</v>
      </c>
      <c r="B20" s="158" t="s">
        <v>118</v>
      </c>
      <c r="C20" s="423" t="s">
        <v>119</v>
      </c>
      <c r="D20" s="158" t="s">
        <v>120</v>
      </c>
      <c r="E20" s="158" t="s">
        <v>121</v>
      </c>
      <c r="F20" s="424" t="s">
        <v>355</v>
      </c>
      <c r="G20" s="158" t="s">
        <v>336</v>
      </c>
      <c r="H20" s="392" t="s">
        <v>1928</v>
      </c>
      <c r="I20" s="393" t="s">
        <v>1915</v>
      </c>
      <c r="J20" s="394" t="s">
        <v>1916</v>
      </c>
      <c r="K20" s="394" t="s">
        <v>1929</v>
      </c>
      <c r="L20" s="394" t="s">
        <v>1917</v>
      </c>
      <c r="M20" s="394" t="s">
        <v>1920</v>
      </c>
      <c r="N20" s="394" t="s">
        <v>1918</v>
      </c>
      <c r="O20" s="394" t="s">
        <v>1919</v>
      </c>
      <c r="P20" s="394" t="s">
        <v>1921</v>
      </c>
      <c r="Q20" s="395" t="s">
        <v>1922</v>
      </c>
      <c r="R20" s="396" t="s">
        <v>1923</v>
      </c>
      <c r="S20" s="397" t="s">
        <v>1924</v>
      </c>
      <c r="T20" s="396" t="s">
        <v>1925</v>
      </c>
      <c r="U20" s="396" t="s">
        <v>1932</v>
      </c>
      <c r="V20" s="394" t="s">
        <v>1927</v>
      </c>
      <c r="W20" s="394"/>
      <c r="X20" s="394"/>
      <c r="Y20" s="398"/>
      <c r="Z20" s="394"/>
      <c r="AA20" s="394"/>
      <c r="AB20" s="398"/>
      <c r="AC20" s="399"/>
      <c r="AD20" s="398"/>
      <c r="AE20" s="394"/>
      <c r="AF20" s="394"/>
      <c r="AG20" s="398"/>
      <c r="AH20" s="394"/>
      <c r="AI20" s="394"/>
      <c r="AJ20" s="398"/>
      <c r="AK20" s="399"/>
      <c r="AL20" s="398"/>
      <c r="AM20" s="394"/>
      <c r="AN20" s="394"/>
    </row>
    <row r="21" spans="1:40" s="403" customFormat="1" ht="18.75" x14ac:dyDescent="0.3">
      <c r="A21" s="587" t="s">
        <v>648</v>
      </c>
      <c r="B21" s="588"/>
      <c r="C21" s="588"/>
      <c r="D21" s="588"/>
      <c r="E21" s="588"/>
      <c r="F21" s="425"/>
      <c r="G21" s="408"/>
      <c r="H21" s="401"/>
      <c r="I21" s="402"/>
      <c r="V21" s="202"/>
    </row>
    <row r="22" spans="1:40" s="403" customFormat="1" ht="124.5" customHeight="1" x14ac:dyDescent="0.3">
      <c r="A22" s="260">
        <v>1</v>
      </c>
      <c r="B22" s="219" t="s">
        <v>148</v>
      </c>
      <c r="C22" s="220" t="s">
        <v>1911</v>
      </c>
      <c r="D22" s="151" t="s">
        <v>1994</v>
      </c>
      <c r="E22" s="151" t="s">
        <v>1912</v>
      </c>
      <c r="F22" s="166">
        <v>1901</v>
      </c>
      <c r="G22" s="144" t="s">
        <v>652</v>
      </c>
      <c r="H22" s="404">
        <f>SUM(I22:Q22)</f>
        <v>952000</v>
      </c>
      <c r="I22" s="402">
        <v>500000</v>
      </c>
      <c r="J22" s="403">
        <f>I22*27.1%</f>
        <v>135500</v>
      </c>
      <c r="L22" s="403">
        <v>300000</v>
      </c>
      <c r="Q22" s="403">
        <f>R22*700+S22*72+T22*8+U22*10</f>
        <v>16500</v>
      </c>
      <c r="T22" s="403">
        <v>2000</v>
      </c>
      <c r="U22" s="403">
        <v>50</v>
      </c>
      <c r="V22" s="202"/>
    </row>
    <row r="23" spans="1:40" s="135" customFormat="1" ht="20.25" x14ac:dyDescent="0.3">
      <c r="A23" s="260">
        <v>2</v>
      </c>
      <c r="B23" s="219" t="s">
        <v>147</v>
      </c>
      <c r="C23" s="220" t="s">
        <v>1993</v>
      </c>
      <c r="D23" s="151" t="s">
        <v>18</v>
      </c>
      <c r="E23" s="151" t="s">
        <v>47</v>
      </c>
      <c r="F23" s="166">
        <v>132</v>
      </c>
      <c r="G23" s="144" t="s">
        <v>988</v>
      </c>
      <c r="H23" s="405">
        <f>SUM(I23:Q23)</f>
        <v>203510</v>
      </c>
      <c r="I23" s="356">
        <v>20000</v>
      </c>
      <c r="J23" s="310">
        <f t="shared" ref="J23:J100" si="1">I23*27.1%</f>
        <v>5420</v>
      </c>
      <c r="K23" s="310"/>
      <c r="L23" s="310">
        <v>35000</v>
      </c>
      <c r="M23" s="310"/>
      <c r="N23" s="310">
        <v>80000</v>
      </c>
      <c r="O23" s="310">
        <v>60000</v>
      </c>
      <c r="P23" s="310"/>
      <c r="Q23" s="310">
        <f t="shared" ref="Q23:Q100" si="2">R23*700+S23*72+T23*8+U23*10</f>
        <v>3090</v>
      </c>
      <c r="R23" s="310">
        <v>3</v>
      </c>
      <c r="S23" s="310">
        <v>12</v>
      </c>
      <c r="T23" s="310">
        <v>12</v>
      </c>
      <c r="U23" s="310">
        <v>3</v>
      </c>
      <c r="V23" s="362"/>
    </row>
    <row r="24" spans="1:40" s="135" customFormat="1" ht="20.25" x14ac:dyDescent="0.3">
      <c r="A24" s="260">
        <v>3</v>
      </c>
      <c r="B24" s="219" t="s">
        <v>649</v>
      </c>
      <c r="C24" s="426" t="s">
        <v>22</v>
      </c>
      <c r="D24" s="427" t="s">
        <v>18</v>
      </c>
      <c r="E24" s="151" t="s">
        <v>307</v>
      </c>
      <c r="F24" s="428">
        <v>140</v>
      </c>
      <c r="G24" s="144" t="s">
        <v>988</v>
      </c>
      <c r="H24" s="406">
        <f>SUM(I24:Q24)</f>
        <v>203510</v>
      </c>
      <c r="I24" s="357">
        <v>20000</v>
      </c>
      <c r="J24" s="303">
        <f t="shared" ref="J24:J26" si="3">I24*27.1%</f>
        <v>5420</v>
      </c>
      <c r="K24" s="303"/>
      <c r="L24" s="303">
        <v>35000</v>
      </c>
      <c r="M24" s="303"/>
      <c r="N24" s="303">
        <v>80000</v>
      </c>
      <c r="O24" s="303">
        <v>60000</v>
      </c>
      <c r="P24" s="303"/>
      <c r="Q24" s="303">
        <f t="shared" ref="Q24:Q26" si="4">R24*700+S24*72+T24*8+U24*10</f>
        <v>3090</v>
      </c>
      <c r="R24" s="303">
        <v>3</v>
      </c>
      <c r="S24" s="303">
        <v>12</v>
      </c>
      <c r="T24" s="303">
        <v>12</v>
      </c>
      <c r="U24" s="303">
        <v>3</v>
      </c>
      <c r="V24" s="330"/>
    </row>
    <row r="25" spans="1:40" s="135" customFormat="1" ht="20.25" x14ac:dyDescent="0.3">
      <c r="A25" s="260">
        <v>4</v>
      </c>
      <c r="B25" s="219" t="s">
        <v>146</v>
      </c>
      <c r="C25" s="426" t="s">
        <v>712</v>
      </c>
      <c r="D25" s="427" t="s">
        <v>0</v>
      </c>
      <c r="E25" s="151" t="s">
        <v>231</v>
      </c>
      <c r="F25" s="428">
        <v>152</v>
      </c>
      <c r="G25" s="144" t="s">
        <v>652</v>
      </c>
      <c r="H25" s="406">
        <f t="shared" ref="H25:H26" si="5">SUM(I25:Q25)</f>
        <v>203510</v>
      </c>
      <c r="I25" s="357">
        <v>20000</v>
      </c>
      <c r="J25" s="303">
        <f t="shared" si="3"/>
        <v>5420</v>
      </c>
      <c r="K25" s="303"/>
      <c r="L25" s="303">
        <v>35000</v>
      </c>
      <c r="M25" s="303"/>
      <c r="N25" s="303">
        <v>80000</v>
      </c>
      <c r="O25" s="303">
        <v>60000</v>
      </c>
      <c r="P25" s="303"/>
      <c r="Q25" s="303">
        <f t="shared" si="4"/>
        <v>3090</v>
      </c>
      <c r="R25" s="303">
        <v>3</v>
      </c>
      <c r="S25" s="303">
        <v>12</v>
      </c>
      <c r="T25" s="303">
        <v>12</v>
      </c>
      <c r="U25" s="303">
        <v>3</v>
      </c>
      <c r="V25" s="330"/>
    </row>
    <row r="26" spans="1:40" s="135" customFormat="1" ht="20.25" x14ac:dyDescent="0.3">
      <c r="A26" s="260">
        <v>5</v>
      </c>
      <c r="B26" s="219" t="s">
        <v>1892</v>
      </c>
      <c r="C26" s="426" t="s">
        <v>193</v>
      </c>
      <c r="D26" s="427" t="s">
        <v>18</v>
      </c>
      <c r="E26" s="151" t="s">
        <v>307</v>
      </c>
      <c r="F26" s="428">
        <v>90</v>
      </c>
      <c r="G26" s="144" t="s">
        <v>1874</v>
      </c>
      <c r="H26" s="406">
        <f t="shared" si="5"/>
        <v>128510</v>
      </c>
      <c r="I26" s="357">
        <v>20000</v>
      </c>
      <c r="J26" s="303">
        <f t="shared" si="3"/>
        <v>5420</v>
      </c>
      <c r="K26" s="303"/>
      <c r="L26" s="303">
        <v>35000</v>
      </c>
      <c r="M26" s="303"/>
      <c r="N26" s="303">
        <v>40000</v>
      </c>
      <c r="O26" s="303">
        <v>25000</v>
      </c>
      <c r="P26" s="303"/>
      <c r="Q26" s="303">
        <f t="shared" si="4"/>
        <v>3090</v>
      </c>
      <c r="R26" s="303">
        <v>3</v>
      </c>
      <c r="S26" s="303">
        <v>12</v>
      </c>
      <c r="T26" s="303">
        <v>12</v>
      </c>
      <c r="U26" s="303">
        <v>3</v>
      </c>
      <c r="V26" s="330"/>
    </row>
    <row r="27" spans="1:40" s="135" customFormat="1" ht="20.25" x14ac:dyDescent="0.3">
      <c r="A27" s="260">
        <v>6</v>
      </c>
      <c r="B27" s="219" t="s">
        <v>1893</v>
      </c>
      <c r="C27" s="426" t="s">
        <v>95</v>
      </c>
      <c r="D27" s="427" t="s">
        <v>18</v>
      </c>
      <c r="E27" s="151" t="s">
        <v>1894</v>
      </c>
      <c r="F27" s="428">
        <v>66</v>
      </c>
      <c r="G27" s="144" t="s">
        <v>652</v>
      </c>
      <c r="H27" s="406">
        <f t="shared" ref="H27:H30" si="6">SUM(I27:Q27)</f>
        <v>134690</v>
      </c>
      <c r="I27" s="357">
        <v>20000</v>
      </c>
      <c r="J27" s="303">
        <f t="shared" ref="J27:J29" si="7">I27*27.1%</f>
        <v>5420</v>
      </c>
      <c r="K27" s="303"/>
      <c r="L27" s="303">
        <v>35000</v>
      </c>
      <c r="M27" s="303"/>
      <c r="N27" s="303">
        <v>40000</v>
      </c>
      <c r="O27" s="303">
        <v>25000</v>
      </c>
      <c r="P27" s="303"/>
      <c r="Q27" s="303">
        <f t="shared" ref="Q27:Q29" si="8">R27*700+S27*72+T27*8+U27*10</f>
        <v>9270</v>
      </c>
      <c r="R27" s="303">
        <v>9</v>
      </c>
      <c r="S27" s="303">
        <v>36</v>
      </c>
      <c r="T27" s="303">
        <v>36</v>
      </c>
      <c r="U27" s="303">
        <v>9</v>
      </c>
      <c r="V27" s="330"/>
    </row>
    <row r="28" spans="1:40" s="135" customFormat="1" ht="20.25" x14ac:dyDescent="0.3">
      <c r="A28" s="260">
        <v>7</v>
      </c>
      <c r="B28" s="219" t="s">
        <v>1895</v>
      </c>
      <c r="C28" s="428">
        <v>21</v>
      </c>
      <c r="D28" s="427" t="s">
        <v>0</v>
      </c>
      <c r="E28" s="151" t="s">
        <v>1896</v>
      </c>
      <c r="F28" s="428">
        <v>72</v>
      </c>
      <c r="G28" s="144" t="s">
        <v>652</v>
      </c>
      <c r="H28" s="406">
        <f t="shared" si="6"/>
        <v>128510</v>
      </c>
      <c r="I28" s="357">
        <v>20000</v>
      </c>
      <c r="J28" s="303">
        <f t="shared" si="7"/>
        <v>5420</v>
      </c>
      <c r="K28" s="303"/>
      <c r="L28" s="303">
        <v>35000</v>
      </c>
      <c r="M28" s="303"/>
      <c r="N28" s="303">
        <v>40000</v>
      </c>
      <c r="O28" s="303">
        <v>25000</v>
      </c>
      <c r="P28" s="303"/>
      <c r="Q28" s="303">
        <f t="shared" si="8"/>
        <v>3090</v>
      </c>
      <c r="R28" s="303">
        <v>3</v>
      </c>
      <c r="S28" s="303">
        <v>12</v>
      </c>
      <c r="T28" s="303">
        <v>12</v>
      </c>
      <c r="U28" s="303">
        <v>3</v>
      </c>
      <c r="V28" s="330"/>
    </row>
    <row r="29" spans="1:40" s="135" customFormat="1" ht="37.5" x14ac:dyDescent="0.3">
      <c r="A29" s="260">
        <v>8</v>
      </c>
      <c r="B29" s="219" t="s">
        <v>1897</v>
      </c>
      <c r="C29" s="426" t="s">
        <v>5</v>
      </c>
      <c r="D29" s="427" t="s">
        <v>0</v>
      </c>
      <c r="E29" s="151" t="s">
        <v>1913</v>
      </c>
      <c r="F29" s="428">
        <v>198</v>
      </c>
      <c r="G29" s="144" t="s">
        <v>652</v>
      </c>
      <c r="H29" s="406">
        <f t="shared" si="6"/>
        <v>120900</v>
      </c>
      <c r="I29" s="357">
        <v>40000</v>
      </c>
      <c r="J29" s="303">
        <f t="shared" si="7"/>
        <v>10840</v>
      </c>
      <c r="K29" s="303"/>
      <c r="L29" s="303">
        <v>70000</v>
      </c>
      <c r="M29" s="303"/>
      <c r="N29" s="303"/>
      <c r="O29" s="303"/>
      <c r="P29" s="303"/>
      <c r="Q29" s="303">
        <f t="shared" si="8"/>
        <v>60</v>
      </c>
      <c r="R29" s="303"/>
      <c r="S29" s="303"/>
      <c r="T29" s="303"/>
      <c r="U29" s="303">
        <v>6</v>
      </c>
      <c r="V29" s="330"/>
    </row>
    <row r="30" spans="1:40" s="135" customFormat="1" ht="20.25" x14ac:dyDescent="0.3">
      <c r="A30" s="260">
        <v>9</v>
      </c>
      <c r="B30" s="219" t="s">
        <v>1898</v>
      </c>
      <c r="C30" s="426" t="s">
        <v>213</v>
      </c>
      <c r="D30" s="144" t="s">
        <v>45</v>
      </c>
      <c r="E30" s="151" t="s">
        <v>128</v>
      </c>
      <c r="F30" s="428">
        <v>88</v>
      </c>
      <c r="G30" s="144"/>
      <c r="H30" s="406">
        <f t="shared" si="6"/>
        <v>130910</v>
      </c>
      <c r="I30" s="357">
        <v>20000</v>
      </c>
      <c r="J30" s="303">
        <f t="shared" ref="J30:J31" si="9">I30*27.1%</f>
        <v>5420</v>
      </c>
      <c r="K30" s="303"/>
      <c r="L30" s="303">
        <v>35000</v>
      </c>
      <c r="M30" s="303"/>
      <c r="N30" s="303">
        <v>40000</v>
      </c>
      <c r="O30" s="303">
        <v>25000</v>
      </c>
      <c r="P30" s="303"/>
      <c r="Q30" s="303">
        <f t="shared" ref="Q30:Q31" si="10">R30*700+S30*72+T30*8+U30*10</f>
        <v>5490</v>
      </c>
      <c r="R30" s="303">
        <v>3</v>
      </c>
      <c r="S30" s="303">
        <v>42</v>
      </c>
      <c r="T30" s="303">
        <v>42</v>
      </c>
      <c r="U30" s="303">
        <v>3</v>
      </c>
      <c r="V30" s="330"/>
    </row>
    <row r="31" spans="1:40" s="135" customFormat="1" ht="37.5" x14ac:dyDescent="0.3">
      <c r="A31" s="260">
        <v>10</v>
      </c>
      <c r="B31" s="219" t="s">
        <v>1899</v>
      </c>
      <c r="C31" s="426" t="s">
        <v>1900</v>
      </c>
      <c r="D31" s="427" t="s">
        <v>18</v>
      </c>
      <c r="E31" s="151" t="s">
        <v>1901</v>
      </c>
      <c r="F31" s="428">
        <v>162</v>
      </c>
      <c r="G31" s="144" t="s">
        <v>1874</v>
      </c>
      <c r="H31" s="406">
        <f>SUM(I31:Q31)</f>
        <v>234400</v>
      </c>
      <c r="I31" s="357">
        <v>40000</v>
      </c>
      <c r="J31" s="303">
        <f t="shared" si="9"/>
        <v>10840</v>
      </c>
      <c r="K31" s="303"/>
      <c r="L31" s="303">
        <v>35000</v>
      </c>
      <c r="M31" s="303"/>
      <c r="N31" s="303">
        <v>80000</v>
      </c>
      <c r="O31" s="303">
        <v>60000</v>
      </c>
      <c r="P31" s="303"/>
      <c r="Q31" s="303">
        <f t="shared" si="10"/>
        <v>8560</v>
      </c>
      <c r="R31" s="303">
        <v>3</v>
      </c>
      <c r="S31" s="303">
        <v>80</v>
      </c>
      <c r="T31" s="303">
        <v>80</v>
      </c>
      <c r="U31" s="303">
        <v>6</v>
      </c>
      <c r="V31" s="330"/>
    </row>
    <row r="32" spans="1:40" s="135" customFormat="1" ht="37.5" x14ac:dyDescent="0.3">
      <c r="A32" s="260">
        <v>11</v>
      </c>
      <c r="B32" s="219" t="s">
        <v>1902</v>
      </c>
      <c r="C32" s="426" t="s">
        <v>202</v>
      </c>
      <c r="D32" s="427" t="s">
        <v>18</v>
      </c>
      <c r="E32" s="151" t="s">
        <v>1903</v>
      </c>
      <c r="F32" s="428">
        <v>182</v>
      </c>
      <c r="G32" s="144" t="s">
        <v>652</v>
      </c>
      <c r="H32" s="406">
        <f t="shared" ref="H32" si="11">SUM(I32:Q32)</f>
        <v>151330</v>
      </c>
      <c r="I32" s="357">
        <v>40000</v>
      </c>
      <c r="J32" s="303">
        <f t="shared" ref="J32" si="12">I32*27.1%</f>
        <v>10840</v>
      </c>
      <c r="K32" s="303"/>
      <c r="L32" s="303">
        <v>35000</v>
      </c>
      <c r="M32" s="303"/>
      <c r="N32" s="303"/>
      <c r="O32" s="303"/>
      <c r="P32" s="303">
        <v>60000</v>
      </c>
      <c r="Q32" s="303">
        <f t="shared" ref="Q32" si="13">R32*700+S32*72+T32*8+U32*10</f>
        <v>5490</v>
      </c>
      <c r="R32" s="303">
        <v>3</v>
      </c>
      <c r="S32" s="303">
        <v>42</v>
      </c>
      <c r="T32" s="303">
        <v>42</v>
      </c>
      <c r="U32" s="303">
        <v>3</v>
      </c>
      <c r="V32" s="330" t="s">
        <v>1949</v>
      </c>
    </row>
    <row r="33" spans="1:22" s="135" customFormat="1" ht="37.5" x14ac:dyDescent="0.3">
      <c r="A33" s="260">
        <v>12</v>
      </c>
      <c r="B33" s="142" t="s">
        <v>149</v>
      </c>
      <c r="C33" s="143" t="s">
        <v>1904</v>
      </c>
      <c r="D33" s="144" t="s">
        <v>45</v>
      </c>
      <c r="E33" s="144" t="s">
        <v>650</v>
      </c>
      <c r="F33" s="145">
        <v>776</v>
      </c>
      <c r="G33" s="410" t="s">
        <v>651</v>
      </c>
      <c r="H33" s="406">
        <f t="shared" ref="H33:H100" si="14">SUM(I33:Q33)</f>
        <v>3952360</v>
      </c>
      <c r="I33" s="357">
        <v>80000</v>
      </c>
      <c r="J33" s="303">
        <f t="shared" si="1"/>
        <v>21680</v>
      </c>
      <c r="K33" s="303"/>
      <c r="L33" s="303">
        <v>80000</v>
      </c>
      <c r="M33" s="303">
        <v>50000</v>
      </c>
      <c r="N33" s="303">
        <v>600000</v>
      </c>
      <c r="O33" s="303">
        <v>500000</v>
      </c>
      <c r="P33" s="303">
        <v>2600000</v>
      </c>
      <c r="Q33" s="303">
        <f t="shared" si="2"/>
        <v>20680</v>
      </c>
      <c r="R33" s="303">
        <v>12</v>
      </c>
      <c r="S33" s="303">
        <v>150</v>
      </c>
      <c r="T33" s="303">
        <v>150</v>
      </c>
      <c r="U33" s="303">
        <v>28</v>
      </c>
      <c r="V33" s="330"/>
    </row>
    <row r="34" spans="1:22" s="141" customFormat="1" ht="42" customHeight="1" x14ac:dyDescent="0.3">
      <c r="A34" s="587" t="s">
        <v>974</v>
      </c>
      <c r="B34" s="587"/>
      <c r="C34" s="587"/>
      <c r="D34" s="587"/>
      <c r="E34" s="587"/>
      <c r="F34" s="425"/>
      <c r="G34" s="409"/>
      <c r="H34" s="406">
        <f t="shared" si="14"/>
        <v>0</v>
      </c>
      <c r="I34" s="358"/>
      <c r="J34" s="303">
        <f t="shared" si="1"/>
        <v>0</v>
      </c>
      <c r="K34" s="304"/>
      <c r="L34" s="304"/>
      <c r="M34" s="304"/>
      <c r="N34" s="304"/>
      <c r="O34" s="304"/>
      <c r="P34" s="304"/>
      <c r="Q34" s="303">
        <f t="shared" si="2"/>
        <v>0</v>
      </c>
      <c r="R34" s="304"/>
      <c r="S34" s="304"/>
      <c r="T34" s="304"/>
      <c r="U34" s="304"/>
      <c r="V34" s="330"/>
    </row>
    <row r="35" spans="1:22" s="135" customFormat="1" ht="56.25" x14ac:dyDescent="0.3">
      <c r="A35" s="146">
        <v>13</v>
      </c>
      <c r="B35" s="142" t="s">
        <v>148</v>
      </c>
      <c r="C35" s="143" t="s">
        <v>134</v>
      </c>
      <c r="D35" s="144" t="s">
        <v>128</v>
      </c>
      <c r="E35" s="144" t="s">
        <v>17</v>
      </c>
      <c r="F35" s="145" t="s">
        <v>1034</v>
      </c>
      <c r="G35" s="410" t="s">
        <v>975</v>
      </c>
      <c r="H35" s="406">
        <f t="shared" si="14"/>
        <v>206200</v>
      </c>
      <c r="I35" s="357">
        <v>80000</v>
      </c>
      <c r="J35" s="303">
        <f t="shared" si="1"/>
        <v>21680</v>
      </c>
      <c r="K35" s="303"/>
      <c r="L35" s="303">
        <v>80000</v>
      </c>
      <c r="M35" s="303"/>
      <c r="N35" s="303"/>
      <c r="O35" s="303"/>
      <c r="P35" s="303"/>
      <c r="Q35" s="303">
        <f t="shared" si="2"/>
        <v>24520</v>
      </c>
      <c r="R35" s="303">
        <v>12</v>
      </c>
      <c r="S35" s="303">
        <v>200</v>
      </c>
      <c r="T35" s="303">
        <v>200</v>
      </c>
      <c r="U35" s="303">
        <v>12</v>
      </c>
      <c r="V35" s="330"/>
    </row>
    <row r="36" spans="1:22" s="135" customFormat="1" ht="56.25" x14ac:dyDescent="0.3">
      <c r="A36" s="146">
        <v>14</v>
      </c>
      <c r="B36" s="142" t="s">
        <v>149</v>
      </c>
      <c r="C36" s="143" t="s">
        <v>554</v>
      </c>
      <c r="D36" s="144" t="s">
        <v>128</v>
      </c>
      <c r="E36" s="144" t="s">
        <v>47</v>
      </c>
      <c r="F36" s="145">
        <v>2400</v>
      </c>
      <c r="G36" s="410" t="s">
        <v>975</v>
      </c>
      <c r="H36" s="406">
        <f t="shared" si="14"/>
        <v>813550</v>
      </c>
      <c r="I36" s="357">
        <v>50000</v>
      </c>
      <c r="J36" s="303">
        <f t="shared" si="1"/>
        <v>13550.000000000002</v>
      </c>
      <c r="K36" s="303"/>
      <c r="L36" s="303">
        <v>50000</v>
      </c>
      <c r="M36" s="303"/>
      <c r="N36" s="303">
        <v>300000</v>
      </c>
      <c r="O36" s="303">
        <v>250000</v>
      </c>
      <c r="P36" s="303">
        <v>150000</v>
      </c>
      <c r="Q36" s="303">
        <f t="shared" si="2"/>
        <v>0</v>
      </c>
      <c r="R36" s="303"/>
      <c r="S36" s="303"/>
      <c r="T36" s="303"/>
      <c r="U36" s="303"/>
      <c r="V36" s="330"/>
    </row>
    <row r="37" spans="1:22" s="141" customFormat="1" ht="20.25" x14ac:dyDescent="0.3">
      <c r="A37" s="587" t="s">
        <v>976</v>
      </c>
      <c r="B37" s="587"/>
      <c r="C37" s="587"/>
      <c r="D37" s="587"/>
      <c r="E37" s="587"/>
      <c r="F37" s="425"/>
      <c r="G37" s="409"/>
      <c r="H37" s="406">
        <f t="shared" si="14"/>
        <v>0</v>
      </c>
      <c r="I37" s="358"/>
      <c r="J37" s="303">
        <f t="shared" si="1"/>
        <v>0</v>
      </c>
      <c r="K37" s="304"/>
      <c r="L37" s="304"/>
      <c r="M37" s="304"/>
      <c r="N37" s="304"/>
      <c r="O37" s="304"/>
      <c r="P37" s="304"/>
      <c r="Q37" s="303">
        <f t="shared" si="2"/>
        <v>0</v>
      </c>
      <c r="R37" s="304"/>
      <c r="S37" s="304"/>
      <c r="T37" s="304"/>
      <c r="U37" s="304"/>
      <c r="V37" s="330"/>
    </row>
    <row r="38" spans="1:22" s="135" customFormat="1" ht="37.5" x14ac:dyDescent="0.3">
      <c r="A38" s="146">
        <v>15</v>
      </c>
      <c r="B38" s="142" t="s">
        <v>449</v>
      </c>
      <c r="C38" s="145">
        <v>11</v>
      </c>
      <c r="D38" s="144" t="s">
        <v>13</v>
      </c>
      <c r="E38" s="144" t="s">
        <v>47</v>
      </c>
      <c r="F38" s="145">
        <v>120</v>
      </c>
      <c r="G38" s="410" t="s">
        <v>977</v>
      </c>
      <c r="H38" s="406">
        <f t="shared" si="14"/>
        <v>44065</v>
      </c>
      <c r="I38" s="357">
        <v>15000</v>
      </c>
      <c r="J38" s="303">
        <f t="shared" si="1"/>
        <v>4065.0000000000005</v>
      </c>
      <c r="K38" s="303"/>
      <c r="L38" s="303">
        <v>25000</v>
      </c>
      <c r="M38" s="303"/>
      <c r="N38" s="303"/>
      <c r="O38" s="303"/>
      <c r="P38" s="303"/>
      <c r="Q38" s="303">
        <f t="shared" si="2"/>
        <v>0</v>
      </c>
      <c r="R38" s="303"/>
      <c r="S38" s="303"/>
      <c r="T38" s="303"/>
      <c r="U38" s="303"/>
      <c r="V38" s="330"/>
    </row>
    <row r="39" spans="1:22" s="135" customFormat="1" ht="37.5" x14ac:dyDescent="0.3">
      <c r="A39" s="146">
        <v>16</v>
      </c>
      <c r="B39" s="142" t="s">
        <v>173</v>
      </c>
      <c r="C39" s="145">
        <v>18</v>
      </c>
      <c r="D39" s="151" t="s">
        <v>2</v>
      </c>
      <c r="E39" s="144" t="s">
        <v>47</v>
      </c>
      <c r="F39" s="145">
        <v>96</v>
      </c>
      <c r="G39" s="410" t="s">
        <v>977</v>
      </c>
      <c r="H39" s="406">
        <f t="shared" si="14"/>
        <v>44065</v>
      </c>
      <c r="I39" s="357">
        <v>15000</v>
      </c>
      <c r="J39" s="303">
        <f t="shared" si="1"/>
        <v>4065.0000000000005</v>
      </c>
      <c r="K39" s="303"/>
      <c r="L39" s="303">
        <v>25000</v>
      </c>
      <c r="M39" s="303"/>
      <c r="N39" s="303"/>
      <c r="O39" s="303"/>
      <c r="P39" s="303"/>
      <c r="Q39" s="303">
        <f t="shared" si="2"/>
        <v>0</v>
      </c>
      <c r="R39" s="303"/>
      <c r="S39" s="303"/>
      <c r="T39" s="303"/>
      <c r="U39" s="303"/>
      <c r="V39" s="330"/>
    </row>
    <row r="40" spans="1:22" s="135" customFormat="1" ht="37.5" x14ac:dyDescent="0.3">
      <c r="A40" s="146">
        <v>17</v>
      </c>
      <c r="B40" s="142" t="s">
        <v>99</v>
      </c>
      <c r="C40" s="143" t="s">
        <v>127</v>
      </c>
      <c r="D40" s="144" t="s">
        <v>16</v>
      </c>
      <c r="E40" s="144" t="s">
        <v>47</v>
      </c>
      <c r="F40" s="145">
        <v>160</v>
      </c>
      <c r="G40" s="410" t="s">
        <v>977</v>
      </c>
      <c r="H40" s="406">
        <f t="shared" si="14"/>
        <v>44065</v>
      </c>
      <c r="I40" s="357">
        <v>15000</v>
      </c>
      <c r="J40" s="303">
        <f t="shared" si="1"/>
        <v>4065.0000000000005</v>
      </c>
      <c r="K40" s="303"/>
      <c r="L40" s="303">
        <v>25000</v>
      </c>
      <c r="M40" s="303"/>
      <c r="N40" s="303"/>
      <c r="O40" s="303"/>
      <c r="P40" s="303"/>
      <c r="Q40" s="303">
        <f t="shared" si="2"/>
        <v>0</v>
      </c>
      <c r="R40" s="303"/>
      <c r="S40" s="303"/>
      <c r="T40" s="303"/>
      <c r="U40" s="303"/>
      <c r="V40" s="330"/>
    </row>
    <row r="41" spans="1:22" s="135" customFormat="1" ht="37.5" x14ac:dyDescent="0.3">
      <c r="A41" s="146">
        <v>18</v>
      </c>
      <c r="B41" s="142" t="s">
        <v>161</v>
      </c>
      <c r="C41" s="145">
        <v>13</v>
      </c>
      <c r="D41" s="427" t="s">
        <v>0</v>
      </c>
      <c r="E41" s="144" t="s">
        <v>47</v>
      </c>
      <c r="F41" s="145">
        <v>120</v>
      </c>
      <c r="G41" s="410" t="s">
        <v>977</v>
      </c>
      <c r="H41" s="406">
        <f t="shared" si="14"/>
        <v>44065</v>
      </c>
      <c r="I41" s="357">
        <v>15000</v>
      </c>
      <c r="J41" s="303">
        <f t="shared" si="1"/>
        <v>4065.0000000000005</v>
      </c>
      <c r="K41" s="303"/>
      <c r="L41" s="303">
        <v>25000</v>
      </c>
      <c r="M41" s="303"/>
      <c r="N41" s="303"/>
      <c r="O41" s="303"/>
      <c r="P41" s="303"/>
      <c r="Q41" s="303">
        <f t="shared" si="2"/>
        <v>0</v>
      </c>
      <c r="R41" s="303"/>
      <c r="S41" s="303"/>
      <c r="T41" s="303"/>
      <c r="U41" s="303"/>
      <c r="V41" s="330"/>
    </row>
    <row r="42" spans="1:22" s="135" customFormat="1" ht="37.5" x14ac:dyDescent="0.3">
      <c r="A42" s="146">
        <v>19</v>
      </c>
      <c r="B42" s="142" t="s">
        <v>978</v>
      </c>
      <c r="C42" s="145">
        <v>26</v>
      </c>
      <c r="D42" s="144" t="s">
        <v>33</v>
      </c>
      <c r="E42" s="144" t="s">
        <v>47</v>
      </c>
      <c r="F42" s="145">
        <v>200</v>
      </c>
      <c r="G42" s="410" t="s">
        <v>977</v>
      </c>
      <c r="H42" s="406">
        <f t="shared" si="14"/>
        <v>44065</v>
      </c>
      <c r="I42" s="357">
        <v>15000</v>
      </c>
      <c r="J42" s="303">
        <f t="shared" si="1"/>
        <v>4065.0000000000005</v>
      </c>
      <c r="K42" s="303"/>
      <c r="L42" s="303">
        <v>25000</v>
      </c>
      <c r="M42" s="303"/>
      <c r="N42" s="303"/>
      <c r="O42" s="303"/>
      <c r="P42" s="303"/>
      <c r="Q42" s="303">
        <f t="shared" si="2"/>
        <v>0</v>
      </c>
      <c r="R42" s="303"/>
      <c r="S42" s="303"/>
      <c r="T42" s="303"/>
      <c r="U42" s="303"/>
      <c r="V42" s="330"/>
    </row>
    <row r="43" spans="1:22" s="135" customFormat="1" ht="37.5" x14ac:dyDescent="0.3">
      <c r="A43" s="146">
        <v>20</v>
      </c>
      <c r="B43" s="142" t="s">
        <v>448</v>
      </c>
      <c r="C43" s="145">
        <v>16</v>
      </c>
      <c r="D43" s="144" t="s">
        <v>1</v>
      </c>
      <c r="E43" s="144" t="s">
        <v>47</v>
      </c>
      <c r="F43" s="145">
        <v>96</v>
      </c>
      <c r="G43" s="410" t="s">
        <v>977</v>
      </c>
      <c r="H43" s="406">
        <f t="shared" si="14"/>
        <v>44065</v>
      </c>
      <c r="I43" s="357">
        <v>15000</v>
      </c>
      <c r="J43" s="303">
        <f t="shared" si="1"/>
        <v>4065.0000000000005</v>
      </c>
      <c r="K43" s="303"/>
      <c r="L43" s="303">
        <v>25000</v>
      </c>
      <c r="M43" s="303"/>
      <c r="N43" s="303"/>
      <c r="O43" s="303"/>
      <c r="P43" s="303"/>
      <c r="Q43" s="303">
        <f t="shared" si="2"/>
        <v>0</v>
      </c>
      <c r="R43" s="303"/>
      <c r="S43" s="303"/>
      <c r="T43" s="303"/>
      <c r="U43" s="303"/>
      <c r="V43" s="330"/>
    </row>
    <row r="44" spans="1:22" s="135" customFormat="1" ht="37.5" x14ac:dyDescent="0.3">
      <c r="A44" s="146">
        <v>21</v>
      </c>
      <c r="B44" s="142" t="s">
        <v>979</v>
      </c>
      <c r="C44" s="145">
        <v>28</v>
      </c>
      <c r="D44" s="144" t="s">
        <v>10</v>
      </c>
      <c r="E44" s="144" t="s">
        <v>47</v>
      </c>
      <c r="F44" s="145">
        <v>100</v>
      </c>
      <c r="G44" s="410" t="s">
        <v>977</v>
      </c>
      <c r="H44" s="406"/>
      <c r="I44" s="357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30"/>
    </row>
    <row r="45" spans="1:22" s="141" customFormat="1" ht="20.25" customHeight="1" x14ac:dyDescent="0.3">
      <c r="A45" s="264" t="s">
        <v>2041</v>
      </c>
      <c r="B45" s="264"/>
      <c r="C45" s="264"/>
      <c r="D45" s="264"/>
      <c r="E45" s="264"/>
      <c r="F45" s="264"/>
      <c r="G45" s="264"/>
      <c r="H45" s="560">
        <f t="shared" ref="H45" si="15">SUM(I45:Q45)</f>
        <v>0</v>
      </c>
      <c r="I45" s="358"/>
      <c r="J45" s="304">
        <f t="shared" ref="J45" si="16">I45*27.1%</f>
        <v>0</v>
      </c>
      <c r="K45" s="304"/>
      <c r="L45" s="304"/>
      <c r="M45" s="304"/>
      <c r="N45" s="304"/>
      <c r="O45" s="304"/>
      <c r="P45" s="304"/>
      <c r="Q45" s="304">
        <f t="shared" ref="Q45" si="17">R45*700+S45*72+T45*8+U45*10</f>
        <v>0</v>
      </c>
      <c r="R45" s="304"/>
      <c r="S45" s="304"/>
      <c r="T45" s="304"/>
      <c r="U45" s="304"/>
      <c r="V45" s="304"/>
    </row>
    <row r="46" spans="1:22" s="135" customFormat="1" ht="37.5" x14ac:dyDescent="0.3">
      <c r="A46" s="146">
        <v>22</v>
      </c>
      <c r="B46" s="575" t="s">
        <v>2042</v>
      </c>
      <c r="C46" s="3">
        <v>4</v>
      </c>
      <c r="D46" s="144" t="s">
        <v>13</v>
      </c>
      <c r="E46" s="3" t="s">
        <v>47</v>
      </c>
      <c r="F46" s="145">
        <v>148</v>
      </c>
      <c r="G46" s="410" t="s">
        <v>2049</v>
      </c>
      <c r="H46" s="406"/>
      <c r="I46" s="357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30"/>
    </row>
    <row r="47" spans="1:22" s="135" customFormat="1" ht="56.25" x14ac:dyDescent="0.3">
      <c r="A47" s="146">
        <v>23</v>
      </c>
      <c r="B47" s="575" t="s">
        <v>104</v>
      </c>
      <c r="C47" s="576" t="s">
        <v>2051</v>
      </c>
      <c r="D47" s="144" t="s">
        <v>2</v>
      </c>
      <c r="E47" s="3" t="s">
        <v>47</v>
      </c>
      <c r="F47" s="145">
        <v>111</v>
      </c>
      <c r="G47" s="410" t="s">
        <v>2050</v>
      </c>
      <c r="H47" s="406"/>
      <c r="I47" s="357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30"/>
    </row>
    <row r="48" spans="1:22" s="135" customFormat="1" ht="37.5" x14ac:dyDescent="0.3">
      <c r="A48" s="146">
        <v>24</v>
      </c>
      <c r="B48" s="575" t="s">
        <v>2043</v>
      </c>
      <c r="C48" s="3">
        <v>22</v>
      </c>
      <c r="D48" s="144" t="s">
        <v>16</v>
      </c>
      <c r="E48" s="3" t="s">
        <v>47</v>
      </c>
      <c r="F48" s="145">
        <v>148</v>
      </c>
      <c r="G48" s="410" t="s">
        <v>2049</v>
      </c>
      <c r="H48" s="406"/>
      <c r="I48" s="357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30"/>
    </row>
    <row r="49" spans="1:22" s="135" customFormat="1" ht="37.5" x14ac:dyDescent="0.3">
      <c r="A49" s="146">
        <v>25</v>
      </c>
      <c r="B49" s="575" t="s">
        <v>2044</v>
      </c>
      <c r="C49" s="3">
        <v>20</v>
      </c>
      <c r="D49" s="144" t="s">
        <v>0</v>
      </c>
      <c r="E49" s="3" t="s">
        <v>47</v>
      </c>
      <c r="F49" s="145">
        <v>148</v>
      </c>
      <c r="G49" s="410" t="s">
        <v>2049</v>
      </c>
      <c r="H49" s="406"/>
      <c r="I49" s="357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30"/>
    </row>
    <row r="50" spans="1:22" s="135" customFormat="1" ht="37.5" x14ac:dyDescent="0.3">
      <c r="A50" s="146">
        <v>26</v>
      </c>
      <c r="B50" s="575" t="s">
        <v>2045</v>
      </c>
      <c r="C50" s="3" t="s">
        <v>170</v>
      </c>
      <c r="D50" s="144" t="s">
        <v>18</v>
      </c>
      <c r="E50" s="3" t="s">
        <v>47</v>
      </c>
      <c r="F50" s="145">
        <v>111</v>
      </c>
      <c r="G50" s="410" t="s">
        <v>2049</v>
      </c>
      <c r="H50" s="406"/>
      <c r="I50" s="357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30"/>
    </row>
    <row r="51" spans="1:22" s="135" customFormat="1" ht="37.5" x14ac:dyDescent="0.3">
      <c r="A51" s="146">
        <v>27</v>
      </c>
      <c r="B51" s="575" t="s">
        <v>2046</v>
      </c>
      <c r="C51" s="3">
        <v>1</v>
      </c>
      <c r="D51" s="144" t="s">
        <v>45</v>
      </c>
      <c r="E51" s="3" t="s">
        <v>47</v>
      </c>
      <c r="F51" s="145">
        <v>148</v>
      </c>
      <c r="G51" s="410" t="s">
        <v>2049</v>
      </c>
      <c r="H51" s="406"/>
      <c r="I51" s="357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30"/>
    </row>
    <row r="52" spans="1:22" s="135" customFormat="1" ht="37.5" x14ac:dyDescent="0.3">
      <c r="A52" s="146">
        <v>28</v>
      </c>
      <c r="B52" s="575" t="s">
        <v>2047</v>
      </c>
      <c r="C52" s="3" t="s">
        <v>712</v>
      </c>
      <c r="D52" s="144" t="s">
        <v>45</v>
      </c>
      <c r="E52" s="3" t="s">
        <v>47</v>
      </c>
      <c r="F52" s="145">
        <v>148</v>
      </c>
      <c r="G52" s="410" t="s">
        <v>2049</v>
      </c>
      <c r="H52" s="406"/>
      <c r="I52" s="357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30"/>
    </row>
    <row r="53" spans="1:22" s="135" customFormat="1" ht="56.25" x14ac:dyDescent="0.3">
      <c r="A53" s="146">
        <v>29</v>
      </c>
      <c r="B53" s="577" t="s">
        <v>1972</v>
      </c>
      <c r="C53" s="576" t="s">
        <v>2052</v>
      </c>
      <c r="D53" s="144" t="s">
        <v>33</v>
      </c>
      <c r="E53" s="3" t="s">
        <v>47</v>
      </c>
      <c r="F53" s="145">
        <v>370</v>
      </c>
      <c r="G53" s="410" t="s">
        <v>2050</v>
      </c>
      <c r="H53" s="406"/>
      <c r="I53" s="357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30"/>
    </row>
    <row r="54" spans="1:22" s="135" customFormat="1" ht="56.25" x14ac:dyDescent="0.3">
      <c r="A54" s="146">
        <v>30</v>
      </c>
      <c r="B54" s="577" t="s">
        <v>160</v>
      </c>
      <c r="C54" s="3">
        <v>2</v>
      </c>
      <c r="D54" s="144" t="s">
        <v>1</v>
      </c>
      <c r="E54" s="3" t="s">
        <v>47</v>
      </c>
      <c r="F54" s="145">
        <v>185</v>
      </c>
      <c r="G54" s="410" t="s">
        <v>2050</v>
      </c>
      <c r="H54" s="406"/>
      <c r="I54" s="357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30"/>
    </row>
    <row r="55" spans="1:22" s="135" customFormat="1" ht="56.25" x14ac:dyDescent="0.3">
      <c r="A55" s="272">
        <v>31</v>
      </c>
      <c r="B55" s="575" t="s">
        <v>2048</v>
      </c>
      <c r="C55" s="3" t="s">
        <v>234</v>
      </c>
      <c r="D55" s="272" t="s">
        <v>1</v>
      </c>
      <c r="E55" s="3" t="s">
        <v>47</v>
      </c>
      <c r="F55" s="272">
        <v>222</v>
      </c>
      <c r="G55" s="410" t="s">
        <v>2050</v>
      </c>
      <c r="H55" s="406">
        <f t="shared" si="14"/>
        <v>44065</v>
      </c>
      <c r="I55" s="357">
        <v>15000</v>
      </c>
      <c r="J55" s="303">
        <f t="shared" si="1"/>
        <v>4065.0000000000005</v>
      </c>
      <c r="K55" s="303"/>
      <c r="L55" s="303">
        <v>25000</v>
      </c>
      <c r="M55" s="303"/>
      <c r="N55" s="303"/>
      <c r="O55" s="303"/>
      <c r="P55" s="303"/>
      <c r="Q55" s="303">
        <f t="shared" si="2"/>
        <v>0</v>
      </c>
      <c r="R55" s="303"/>
      <c r="S55" s="303"/>
      <c r="T55" s="303"/>
      <c r="U55" s="303"/>
      <c r="V55" s="330"/>
    </row>
    <row r="56" spans="1:22" s="135" customFormat="1" ht="20.25" x14ac:dyDescent="0.3">
      <c r="A56" s="587" t="s">
        <v>152</v>
      </c>
      <c r="B56" s="588"/>
      <c r="C56" s="588"/>
      <c r="D56" s="588"/>
      <c r="E56" s="588"/>
      <c r="F56" s="148"/>
      <c r="G56" s="408"/>
      <c r="H56" s="406">
        <f t="shared" si="14"/>
        <v>0</v>
      </c>
      <c r="I56" s="357"/>
      <c r="J56" s="303">
        <f t="shared" si="1"/>
        <v>0</v>
      </c>
      <c r="K56" s="303"/>
      <c r="L56" s="303"/>
      <c r="M56" s="303"/>
      <c r="N56" s="303"/>
      <c r="O56" s="303"/>
      <c r="P56" s="303"/>
      <c r="Q56" s="303">
        <f t="shared" si="2"/>
        <v>0</v>
      </c>
      <c r="R56" s="303"/>
      <c r="S56" s="303"/>
      <c r="T56" s="303"/>
      <c r="U56" s="303"/>
      <c r="V56" s="330"/>
    </row>
    <row r="57" spans="1:22" s="135" customFormat="1" ht="56.25" x14ac:dyDescent="0.3">
      <c r="A57" s="146">
        <v>32</v>
      </c>
      <c r="B57" s="142" t="s">
        <v>147</v>
      </c>
      <c r="C57" s="145">
        <v>23</v>
      </c>
      <c r="D57" s="144" t="s">
        <v>16</v>
      </c>
      <c r="E57" s="144" t="s">
        <v>47</v>
      </c>
      <c r="F57" s="145">
        <v>80</v>
      </c>
      <c r="G57" s="410" t="s">
        <v>980</v>
      </c>
      <c r="H57" s="406">
        <f t="shared" si="14"/>
        <v>44065</v>
      </c>
      <c r="I57" s="357">
        <v>15000</v>
      </c>
      <c r="J57" s="303">
        <f t="shared" ref="J57:J59" si="18">I57*27.1%</f>
        <v>4065.0000000000005</v>
      </c>
      <c r="K57" s="303"/>
      <c r="L57" s="303">
        <v>25000</v>
      </c>
      <c r="M57" s="303"/>
      <c r="N57" s="303"/>
      <c r="O57" s="303"/>
      <c r="P57" s="303"/>
      <c r="Q57" s="303">
        <f t="shared" si="2"/>
        <v>0</v>
      </c>
      <c r="R57" s="303"/>
      <c r="S57" s="303"/>
      <c r="T57" s="303"/>
      <c r="U57" s="303"/>
      <c r="V57" s="330"/>
    </row>
    <row r="58" spans="1:22" s="135" customFormat="1" ht="56.25" x14ac:dyDescent="0.3">
      <c r="A58" s="146">
        <v>33</v>
      </c>
      <c r="B58" s="142" t="s">
        <v>150</v>
      </c>
      <c r="C58" s="145">
        <v>21</v>
      </c>
      <c r="D58" s="144" t="s">
        <v>0</v>
      </c>
      <c r="E58" s="144" t="s">
        <v>47</v>
      </c>
      <c r="F58" s="145">
        <v>24</v>
      </c>
      <c r="G58" s="410" t="s">
        <v>980</v>
      </c>
      <c r="H58" s="406">
        <f t="shared" si="14"/>
        <v>44065</v>
      </c>
      <c r="I58" s="357">
        <v>15000</v>
      </c>
      <c r="J58" s="303">
        <f t="shared" si="18"/>
        <v>4065.0000000000005</v>
      </c>
      <c r="K58" s="303"/>
      <c r="L58" s="303">
        <v>25000</v>
      </c>
      <c r="M58" s="303"/>
      <c r="N58" s="303"/>
      <c r="O58" s="303"/>
      <c r="P58" s="303"/>
      <c r="Q58" s="303">
        <f t="shared" si="2"/>
        <v>0</v>
      </c>
      <c r="R58" s="303"/>
      <c r="S58" s="303"/>
      <c r="T58" s="303"/>
      <c r="U58" s="303"/>
      <c r="V58" s="330"/>
    </row>
    <row r="59" spans="1:22" s="135" customFormat="1" ht="56.25" x14ac:dyDescent="0.3">
      <c r="A59" s="146">
        <v>34</v>
      </c>
      <c r="B59" s="142" t="s">
        <v>396</v>
      </c>
      <c r="C59" s="145">
        <v>29</v>
      </c>
      <c r="D59" s="144" t="s">
        <v>10</v>
      </c>
      <c r="E59" s="144" t="s">
        <v>47</v>
      </c>
      <c r="F59" s="145">
        <v>60</v>
      </c>
      <c r="G59" s="410" t="s">
        <v>980</v>
      </c>
      <c r="H59" s="406">
        <f t="shared" si="14"/>
        <v>50420</v>
      </c>
      <c r="I59" s="357">
        <v>20000</v>
      </c>
      <c r="J59" s="303">
        <f t="shared" si="18"/>
        <v>5420</v>
      </c>
      <c r="K59" s="303"/>
      <c r="L59" s="303">
        <v>25000</v>
      </c>
      <c r="M59" s="303"/>
      <c r="N59" s="303"/>
      <c r="O59" s="303"/>
      <c r="P59" s="303"/>
      <c r="Q59" s="303">
        <f t="shared" si="2"/>
        <v>0</v>
      </c>
      <c r="R59" s="303"/>
      <c r="S59" s="303"/>
      <c r="T59" s="303"/>
      <c r="U59" s="303"/>
      <c r="V59" s="330"/>
    </row>
    <row r="60" spans="1:22" s="135" customFormat="1" ht="20.25" x14ac:dyDescent="0.3">
      <c r="A60" s="587" t="s">
        <v>981</v>
      </c>
      <c r="B60" s="588"/>
      <c r="C60" s="588"/>
      <c r="D60" s="588"/>
      <c r="E60" s="588"/>
      <c r="F60" s="425"/>
      <c r="G60" s="408"/>
      <c r="H60" s="406">
        <f t="shared" si="14"/>
        <v>0</v>
      </c>
      <c r="I60" s="357"/>
      <c r="J60" s="303">
        <f t="shared" si="1"/>
        <v>0</v>
      </c>
      <c r="K60" s="303"/>
      <c r="L60" s="303"/>
      <c r="M60" s="303"/>
      <c r="N60" s="303"/>
      <c r="O60" s="303"/>
      <c r="P60" s="303"/>
      <c r="Q60" s="303">
        <f t="shared" si="2"/>
        <v>0</v>
      </c>
      <c r="R60" s="303"/>
      <c r="S60" s="303"/>
      <c r="T60" s="303"/>
      <c r="U60" s="303"/>
      <c r="V60" s="330"/>
    </row>
    <row r="61" spans="1:22" s="135" customFormat="1" ht="37.5" x14ac:dyDescent="0.3">
      <c r="A61" s="146">
        <v>35</v>
      </c>
      <c r="B61" s="142" t="s">
        <v>664</v>
      </c>
      <c r="C61" s="145">
        <v>19</v>
      </c>
      <c r="D61" s="151" t="s">
        <v>2</v>
      </c>
      <c r="E61" s="144" t="s">
        <v>47</v>
      </c>
      <c r="F61" s="145" t="s">
        <v>1036</v>
      </c>
      <c r="G61" s="410" t="s">
        <v>982</v>
      </c>
      <c r="H61" s="406">
        <f t="shared" si="14"/>
        <v>39065</v>
      </c>
      <c r="I61" s="357">
        <v>15000</v>
      </c>
      <c r="J61" s="303">
        <f t="shared" si="1"/>
        <v>4065.0000000000005</v>
      </c>
      <c r="K61" s="303"/>
      <c r="L61" s="303">
        <v>20000</v>
      </c>
      <c r="M61" s="303"/>
      <c r="N61" s="303"/>
      <c r="O61" s="303"/>
      <c r="P61" s="303"/>
      <c r="Q61" s="303">
        <f t="shared" si="2"/>
        <v>0</v>
      </c>
      <c r="R61" s="303"/>
      <c r="S61" s="303"/>
      <c r="T61" s="303"/>
      <c r="U61" s="303"/>
      <c r="V61" s="330"/>
    </row>
    <row r="62" spans="1:22" s="135" customFormat="1" ht="37.5" x14ac:dyDescent="0.3">
      <c r="A62" s="146">
        <v>36</v>
      </c>
      <c r="B62" s="142" t="s">
        <v>983</v>
      </c>
      <c r="C62" s="145">
        <v>19</v>
      </c>
      <c r="D62" s="144" t="s">
        <v>0</v>
      </c>
      <c r="E62" s="144" t="s">
        <v>47</v>
      </c>
      <c r="F62" s="145" t="s">
        <v>1037</v>
      </c>
      <c r="G62" s="410" t="s">
        <v>982</v>
      </c>
      <c r="H62" s="406">
        <f t="shared" si="14"/>
        <v>39065</v>
      </c>
      <c r="I62" s="357">
        <v>15000</v>
      </c>
      <c r="J62" s="303">
        <f t="shared" si="1"/>
        <v>4065.0000000000005</v>
      </c>
      <c r="K62" s="303"/>
      <c r="L62" s="303">
        <v>20000</v>
      </c>
      <c r="M62" s="303"/>
      <c r="N62" s="303"/>
      <c r="O62" s="303"/>
      <c r="P62" s="303"/>
      <c r="Q62" s="303">
        <f t="shared" si="2"/>
        <v>0</v>
      </c>
      <c r="R62" s="303"/>
      <c r="S62" s="303"/>
      <c r="T62" s="303"/>
      <c r="U62" s="303"/>
      <c r="V62" s="330"/>
    </row>
    <row r="63" spans="1:22" s="135" customFormat="1" ht="37.5" x14ac:dyDescent="0.3">
      <c r="A63" s="146">
        <v>37</v>
      </c>
      <c r="B63" s="142" t="s">
        <v>665</v>
      </c>
      <c r="C63" s="145">
        <v>22</v>
      </c>
      <c r="D63" s="144" t="s">
        <v>10</v>
      </c>
      <c r="E63" s="144" t="s">
        <v>47</v>
      </c>
      <c r="F63" s="145" t="s">
        <v>1036</v>
      </c>
      <c r="G63" s="410" t="s">
        <v>982</v>
      </c>
      <c r="H63" s="406">
        <f t="shared" si="14"/>
        <v>39065</v>
      </c>
      <c r="I63" s="357">
        <v>15000</v>
      </c>
      <c r="J63" s="303">
        <f t="shared" si="1"/>
        <v>4065.0000000000005</v>
      </c>
      <c r="K63" s="303"/>
      <c r="L63" s="303">
        <v>20000</v>
      </c>
      <c r="M63" s="303"/>
      <c r="N63" s="303"/>
      <c r="O63" s="303"/>
      <c r="P63" s="303"/>
      <c r="Q63" s="303">
        <f t="shared" si="2"/>
        <v>0</v>
      </c>
      <c r="R63" s="303"/>
      <c r="S63" s="303"/>
      <c r="T63" s="303"/>
      <c r="U63" s="303"/>
      <c r="V63" s="330"/>
    </row>
    <row r="64" spans="1:22" s="135" customFormat="1" ht="20.25" x14ac:dyDescent="0.3">
      <c r="A64" s="587" t="s">
        <v>1891</v>
      </c>
      <c r="B64" s="588"/>
      <c r="C64" s="588"/>
      <c r="D64" s="588"/>
      <c r="E64" s="588"/>
      <c r="F64" s="148"/>
      <c r="G64" s="408"/>
      <c r="H64" s="406">
        <f t="shared" si="14"/>
        <v>0</v>
      </c>
      <c r="I64" s="357"/>
      <c r="J64" s="303">
        <f t="shared" si="1"/>
        <v>0</v>
      </c>
      <c r="K64" s="303"/>
      <c r="L64" s="303"/>
      <c r="M64" s="303"/>
      <c r="N64" s="303"/>
      <c r="O64" s="303"/>
      <c r="P64" s="303"/>
      <c r="Q64" s="303">
        <f t="shared" si="2"/>
        <v>0</v>
      </c>
      <c r="R64" s="303"/>
      <c r="S64" s="303"/>
      <c r="T64" s="303"/>
      <c r="U64" s="303"/>
      <c r="V64" s="330"/>
    </row>
    <row r="65" spans="1:22" s="135" customFormat="1" ht="20.25" x14ac:dyDescent="0.3">
      <c r="A65" s="146">
        <v>38</v>
      </c>
      <c r="B65" s="142" t="s">
        <v>649</v>
      </c>
      <c r="C65" s="143" t="s">
        <v>134</v>
      </c>
      <c r="D65" s="143" t="s">
        <v>64</v>
      </c>
      <c r="E65" s="144" t="s">
        <v>47</v>
      </c>
      <c r="F65" s="145">
        <v>150</v>
      </c>
      <c r="G65" s="410" t="s">
        <v>984</v>
      </c>
      <c r="H65" s="406">
        <f t="shared" si="14"/>
        <v>0</v>
      </c>
      <c r="I65" s="357"/>
      <c r="J65" s="303">
        <f t="shared" si="1"/>
        <v>0</v>
      </c>
      <c r="K65" s="303"/>
      <c r="L65" s="303"/>
      <c r="M65" s="303"/>
      <c r="N65" s="303"/>
      <c r="O65" s="303"/>
      <c r="P65" s="303"/>
      <c r="Q65" s="303">
        <f t="shared" si="2"/>
        <v>0</v>
      </c>
      <c r="R65" s="303"/>
      <c r="S65" s="303"/>
      <c r="T65" s="303"/>
      <c r="U65" s="303"/>
      <c r="V65" s="330"/>
    </row>
    <row r="66" spans="1:22" s="135" customFormat="1" ht="20.25" x14ac:dyDescent="0.3">
      <c r="A66" s="146">
        <v>39</v>
      </c>
      <c r="B66" s="142" t="s">
        <v>1410</v>
      </c>
      <c r="C66" s="143" t="s">
        <v>134</v>
      </c>
      <c r="D66" s="143" t="s">
        <v>64</v>
      </c>
      <c r="E66" s="144" t="s">
        <v>47</v>
      </c>
      <c r="F66" s="145">
        <v>150</v>
      </c>
      <c r="G66" s="410" t="s">
        <v>984</v>
      </c>
      <c r="H66" s="406">
        <f t="shared" si="14"/>
        <v>0</v>
      </c>
      <c r="I66" s="357"/>
      <c r="J66" s="303">
        <f t="shared" si="1"/>
        <v>0</v>
      </c>
      <c r="K66" s="303"/>
      <c r="L66" s="303"/>
      <c r="M66" s="303"/>
      <c r="N66" s="303"/>
      <c r="O66" s="303"/>
      <c r="P66" s="303"/>
      <c r="Q66" s="303">
        <f t="shared" si="2"/>
        <v>0</v>
      </c>
      <c r="R66" s="303"/>
      <c r="S66" s="303"/>
      <c r="T66" s="303"/>
      <c r="U66" s="303"/>
      <c r="V66" s="330"/>
    </row>
    <row r="67" spans="1:22" s="135" customFormat="1" ht="20.25" x14ac:dyDescent="0.3">
      <c r="A67" s="146">
        <v>40</v>
      </c>
      <c r="B67" s="142" t="s">
        <v>160</v>
      </c>
      <c r="C67" s="143" t="s">
        <v>410</v>
      </c>
      <c r="D67" s="143" t="s">
        <v>64</v>
      </c>
      <c r="E67" s="144" t="s">
        <v>47</v>
      </c>
      <c r="F67" s="145">
        <v>150</v>
      </c>
      <c r="G67" s="410" t="s">
        <v>984</v>
      </c>
      <c r="H67" s="406">
        <f t="shared" si="14"/>
        <v>0</v>
      </c>
      <c r="I67" s="357"/>
      <c r="J67" s="303">
        <f t="shared" si="1"/>
        <v>0</v>
      </c>
      <c r="K67" s="303"/>
      <c r="L67" s="303"/>
      <c r="M67" s="303"/>
      <c r="N67" s="303"/>
      <c r="O67" s="303"/>
      <c r="P67" s="303"/>
      <c r="Q67" s="303">
        <f t="shared" si="2"/>
        <v>0</v>
      </c>
      <c r="R67" s="303"/>
      <c r="S67" s="303"/>
      <c r="T67" s="303"/>
      <c r="U67" s="303"/>
      <c r="V67" s="330"/>
    </row>
    <row r="68" spans="1:22" s="135" customFormat="1" ht="20.25" x14ac:dyDescent="0.3">
      <c r="A68" s="146">
        <v>41</v>
      </c>
      <c r="B68" s="142" t="s">
        <v>114</v>
      </c>
      <c r="C68" s="143" t="s">
        <v>554</v>
      </c>
      <c r="D68" s="143" t="s">
        <v>64</v>
      </c>
      <c r="E68" s="144" t="s">
        <v>47</v>
      </c>
      <c r="F68" s="145">
        <v>150</v>
      </c>
      <c r="G68" s="410" t="s">
        <v>984</v>
      </c>
      <c r="H68" s="406">
        <f t="shared" si="14"/>
        <v>0</v>
      </c>
      <c r="I68" s="357"/>
      <c r="J68" s="303">
        <f t="shared" si="1"/>
        <v>0</v>
      </c>
      <c r="K68" s="303"/>
      <c r="L68" s="303"/>
      <c r="M68" s="303"/>
      <c r="N68" s="303"/>
      <c r="O68" s="303"/>
      <c r="P68" s="303"/>
      <c r="Q68" s="303">
        <f t="shared" si="2"/>
        <v>0</v>
      </c>
      <c r="R68" s="303"/>
      <c r="S68" s="303"/>
      <c r="T68" s="303"/>
      <c r="U68" s="303"/>
      <c r="V68" s="330"/>
    </row>
    <row r="69" spans="1:22" s="135" customFormat="1" ht="20.25" x14ac:dyDescent="0.3">
      <c r="A69" s="146">
        <v>42</v>
      </c>
      <c r="B69" s="142" t="s">
        <v>99</v>
      </c>
      <c r="C69" s="143" t="s">
        <v>554</v>
      </c>
      <c r="D69" s="143" t="s">
        <v>64</v>
      </c>
      <c r="E69" s="144" t="s">
        <v>47</v>
      </c>
      <c r="F69" s="145">
        <v>150</v>
      </c>
      <c r="G69" s="410" t="s">
        <v>984</v>
      </c>
      <c r="H69" s="406">
        <f t="shared" si="14"/>
        <v>0</v>
      </c>
      <c r="I69" s="357"/>
      <c r="J69" s="303">
        <f t="shared" si="1"/>
        <v>0</v>
      </c>
      <c r="K69" s="303"/>
      <c r="L69" s="303"/>
      <c r="M69" s="303"/>
      <c r="N69" s="303"/>
      <c r="O69" s="303"/>
      <c r="P69" s="303"/>
      <c r="Q69" s="303">
        <f t="shared" si="2"/>
        <v>0</v>
      </c>
      <c r="R69" s="303"/>
      <c r="S69" s="303"/>
      <c r="T69" s="303"/>
      <c r="U69" s="303"/>
      <c r="V69" s="330"/>
    </row>
    <row r="70" spans="1:22" s="135" customFormat="1" ht="20.25" x14ac:dyDescent="0.3">
      <c r="A70" s="146">
        <v>43</v>
      </c>
      <c r="B70" s="142" t="s">
        <v>985</v>
      </c>
      <c r="C70" s="143" t="s">
        <v>134</v>
      </c>
      <c r="D70" s="143" t="s">
        <v>64</v>
      </c>
      <c r="E70" s="144" t="s">
        <v>47</v>
      </c>
      <c r="F70" s="145">
        <v>150</v>
      </c>
      <c r="G70" s="410" t="s">
        <v>984</v>
      </c>
      <c r="H70" s="406">
        <f t="shared" si="14"/>
        <v>0</v>
      </c>
      <c r="I70" s="357"/>
      <c r="J70" s="303">
        <f t="shared" si="1"/>
        <v>0</v>
      </c>
      <c r="K70" s="303"/>
      <c r="L70" s="303"/>
      <c r="M70" s="303"/>
      <c r="N70" s="303"/>
      <c r="O70" s="303"/>
      <c r="P70" s="303"/>
      <c r="Q70" s="303">
        <f t="shared" si="2"/>
        <v>0</v>
      </c>
      <c r="R70" s="303"/>
      <c r="S70" s="303"/>
      <c r="T70" s="303"/>
      <c r="U70" s="303"/>
      <c r="V70" s="330"/>
    </row>
    <row r="71" spans="1:22" s="135" customFormat="1" ht="20.25" x14ac:dyDescent="0.3">
      <c r="A71" s="146">
        <v>44</v>
      </c>
      <c r="B71" s="142" t="s">
        <v>91</v>
      </c>
      <c r="C71" s="143" t="s">
        <v>410</v>
      </c>
      <c r="D71" s="143" t="s">
        <v>1</v>
      </c>
      <c r="E71" s="144" t="s">
        <v>47</v>
      </c>
      <c r="F71" s="145">
        <v>150</v>
      </c>
      <c r="G71" s="410" t="s">
        <v>984</v>
      </c>
      <c r="H71" s="406">
        <f t="shared" si="14"/>
        <v>0</v>
      </c>
      <c r="I71" s="357"/>
      <c r="J71" s="303">
        <f t="shared" si="1"/>
        <v>0</v>
      </c>
      <c r="K71" s="303"/>
      <c r="L71" s="303"/>
      <c r="M71" s="303"/>
      <c r="N71" s="303"/>
      <c r="O71" s="303"/>
      <c r="P71" s="303"/>
      <c r="Q71" s="303">
        <f t="shared" si="2"/>
        <v>0</v>
      </c>
      <c r="R71" s="303"/>
      <c r="S71" s="303"/>
      <c r="T71" s="303"/>
      <c r="U71" s="303"/>
      <c r="V71" s="330"/>
    </row>
    <row r="72" spans="1:22" s="135" customFormat="1" ht="20.25" x14ac:dyDescent="0.3">
      <c r="A72" s="146">
        <v>45</v>
      </c>
      <c r="B72" s="142" t="s">
        <v>104</v>
      </c>
      <c r="C72" s="143" t="s">
        <v>410</v>
      </c>
      <c r="D72" s="143" t="s">
        <v>1</v>
      </c>
      <c r="E72" s="144" t="s">
        <v>47</v>
      </c>
      <c r="F72" s="145">
        <v>150</v>
      </c>
      <c r="G72" s="410" t="s">
        <v>984</v>
      </c>
      <c r="H72" s="406">
        <f t="shared" si="14"/>
        <v>0</v>
      </c>
      <c r="I72" s="357"/>
      <c r="J72" s="303">
        <f t="shared" si="1"/>
        <v>0</v>
      </c>
      <c r="K72" s="303"/>
      <c r="L72" s="303"/>
      <c r="M72" s="303"/>
      <c r="N72" s="303"/>
      <c r="O72" s="303"/>
      <c r="P72" s="303"/>
      <c r="Q72" s="303">
        <f t="shared" si="2"/>
        <v>0</v>
      </c>
      <c r="R72" s="303"/>
      <c r="S72" s="303"/>
      <c r="T72" s="303"/>
      <c r="U72" s="303"/>
      <c r="V72" s="330"/>
    </row>
    <row r="73" spans="1:22" s="135" customFormat="1" ht="20.25" x14ac:dyDescent="0.3">
      <c r="A73" s="146">
        <v>46</v>
      </c>
      <c r="B73" s="142" t="s">
        <v>98</v>
      </c>
      <c r="C73" s="143" t="s">
        <v>134</v>
      </c>
      <c r="D73" s="143" t="s">
        <v>1</v>
      </c>
      <c r="E73" s="144" t="s">
        <v>47</v>
      </c>
      <c r="F73" s="145">
        <v>150</v>
      </c>
      <c r="G73" s="410" t="s">
        <v>984</v>
      </c>
      <c r="H73" s="406">
        <f t="shared" si="14"/>
        <v>0</v>
      </c>
      <c r="I73" s="357"/>
      <c r="J73" s="303">
        <f t="shared" si="1"/>
        <v>0</v>
      </c>
      <c r="K73" s="303"/>
      <c r="L73" s="303"/>
      <c r="M73" s="303"/>
      <c r="N73" s="303"/>
      <c r="O73" s="303"/>
      <c r="P73" s="303"/>
      <c r="Q73" s="303">
        <f t="shared" si="2"/>
        <v>0</v>
      </c>
      <c r="R73" s="303"/>
      <c r="S73" s="303"/>
      <c r="T73" s="303"/>
      <c r="U73" s="303"/>
      <c r="V73" s="330"/>
    </row>
    <row r="74" spans="1:22" s="135" customFormat="1" ht="20.25" x14ac:dyDescent="0.3">
      <c r="A74" s="146">
        <v>47</v>
      </c>
      <c r="B74" s="142" t="s">
        <v>184</v>
      </c>
      <c r="C74" s="143" t="s">
        <v>410</v>
      </c>
      <c r="D74" s="143" t="s">
        <v>1</v>
      </c>
      <c r="E74" s="144" t="s">
        <v>47</v>
      </c>
      <c r="F74" s="145">
        <v>150</v>
      </c>
      <c r="G74" s="410" t="s">
        <v>984</v>
      </c>
      <c r="H74" s="406">
        <f t="shared" si="14"/>
        <v>0</v>
      </c>
      <c r="I74" s="357"/>
      <c r="J74" s="303">
        <f t="shared" si="1"/>
        <v>0</v>
      </c>
      <c r="K74" s="303"/>
      <c r="L74" s="303"/>
      <c r="M74" s="303"/>
      <c r="N74" s="303"/>
      <c r="O74" s="303"/>
      <c r="P74" s="303"/>
      <c r="Q74" s="303">
        <f t="shared" si="2"/>
        <v>0</v>
      </c>
      <c r="R74" s="303"/>
      <c r="S74" s="303"/>
      <c r="T74" s="303"/>
      <c r="U74" s="303"/>
      <c r="V74" s="330"/>
    </row>
    <row r="75" spans="1:22" s="135" customFormat="1" ht="20.25" x14ac:dyDescent="0.3">
      <c r="A75" s="146">
        <v>48</v>
      </c>
      <c r="B75" s="142" t="s">
        <v>190</v>
      </c>
      <c r="C75" s="143" t="s">
        <v>134</v>
      </c>
      <c r="D75" s="143" t="s">
        <v>1</v>
      </c>
      <c r="E75" s="144" t="s">
        <v>47</v>
      </c>
      <c r="F75" s="145">
        <v>150</v>
      </c>
      <c r="G75" s="410" t="s">
        <v>984</v>
      </c>
      <c r="H75" s="406">
        <f t="shared" si="14"/>
        <v>0</v>
      </c>
      <c r="I75" s="357"/>
      <c r="J75" s="303">
        <f t="shared" si="1"/>
        <v>0</v>
      </c>
      <c r="K75" s="303"/>
      <c r="L75" s="303"/>
      <c r="M75" s="303"/>
      <c r="N75" s="303"/>
      <c r="O75" s="303"/>
      <c r="P75" s="303"/>
      <c r="Q75" s="303">
        <f t="shared" si="2"/>
        <v>0</v>
      </c>
      <c r="R75" s="303"/>
      <c r="S75" s="303"/>
      <c r="T75" s="303"/>
      <c r="U75" s="303"/>
      <c r="V75" s="330"/>
    </row>
    <row r="76" spans="1:22" s="135" customFormat="1" ht="20.25" x14ac:dyDescent="0.3">
      <c r="A76" s="587" t="s">
        <v>153</v>
      </c>
      <c r="B76" s="588"/>
      <c r="C76" s="588"/>
      <c r="D76" s="588"/>
      <c r="E76" s="588"/>
      <c r="F76" s="148"/>
      <c r="G76" s="408"/>
      <c r="H76" s="406">
        <f t="shared" si="14"/>
        <v>0</v>
      </c>
      <c r="I76" s="357"/>
      <c r="J76" s="303">
        <f t="shared" si="1"/>
        <v>0</v>
      </c>
      <c r="K76" s="303"/>
      <c r="L76" s="303"/>
      <c r="M76" s="303"/>
      <c r="N76" s="303"/>
      <c r="O76" s="303"/>
      <c r="P76" s="303"/>
      <c r="Q76" s="303">
        <f t="shared" si="2"/>
        <v>0</v>
      </c>
      <c r="R76" s="303"/>
      <c r="S76" s="303"/>
      <c r="T76" s="303"/>
      <c r="U76" s="303"/>
      <c r="V76" s="330"/>
    </row>
    <row r="77" spans="1:22" s="262" customFormat="1" ht="75" x14ac:dyDescent="0.3">
      <c r="A77" s="151">
        <v>49</v>
      </c>
      <c r="B77" s="219" t="s">
        <v>1908</v>
      </c>
      <c r="C77" s="151" t="s">
        <v>17</v>
      </c>
      <c r="D77" s="151" t="s">
        <v>29</v>
      </c>
      <c r="E77" s="151" t="s">
        <v>583</v>
      </c>
      <c r="F77" s="151">
        <v>323</v>
      </c>
      <c r="G77" s="151" t="s">
        <v>1890</v>
      </c>
      <c r="H77" s="407">
        <f t="shared" si="14"/>
        <v>269000</v>
      </c>
      <c r="I77" s="359">
        <v>70000</v>
      </c>
      <c r="J77" s="303">
        <f t="shared" si="1"/>
        <v>18970</v>
      </c>
      <c r="K77" s="225"/>
      <c r="L77" s="339">
        <f>3*2000*25</f>
        <v>150000</v>
      </c>
      <c r="M77" s="225">
        <v>15000</v>
      </c>
      <c r="N77" s="225">
        <v>10000</v>
      </c>
      <c r="O77" s="225">
        <v>5000</v>
      </c>
      <c r="P77" s="225"/>
      <c r="Q77" s="303">
        <f t="shared" si="2"/>
        <v>30</v>
      </c>
      <c r="R77" s="225">
        <v>0</v>
      </c>
      <c r="S77" s="225">
        <v>0</v>
      </c>
      <c r="T77" s="225">
        <v>0</v>
      </c>
      <c r="U77" s="225">
        <v>3</v>
      </c>
      <c r="V77" s="204"/>
    </row>
    <row r="78" spans="1:22" s="262" customFormat="1" ht="75" x14ac:dyDescent="0.3">
      <c r="A78" s="151">
        <v>50</v>
      </c>
      <c r="B78" s="219" t="s">
        <v>1909</v>
      </c>
      <c r="C78" s="151" t="s">
        <v>479</v>
      </c>
      <c r="D78" s="151" t="s">
        <v>13</v>
      </c>
      <c r="E78" s="151" t="s">
        <v>594</v>
      </c>
      <c r="F78" s="151">
        <v>96</v>
      </c>
      <c r="G78" s="151" t="s">
        <v>1890</v>
      </c>
      <c r="H78" s="407">
        <f t="shared" si="14"/>
        <v>269000</v>
      </c>
      <c r="I78" s="359">
        <v>70000</v>
      </c>
      <c r="J78" s="303">
        <f t="shared" si="1"/>
        <v>18970</v>
      </c>
      <c r="K78" s="225"/>
      <c r="L78" s="339">
        <f>3*2000*25</f>
        <v>150000</v>
      </c>
      <c r="M78" s="225">
        <v>15000</v>
      </c>
      <c r="N78" s="225">
        <v>10000</v>
      </c>
      <c r="O78" s="225">
        <v>5000</v>
      </c>
      <c r="P78" s="225"/>
      <c r="Q78" s="303">
        <f t="shared" si="2"/>
        <v>30</v>
      </c>
      <c r="R78" s="225">
        <v>0</v>
      </c>
      <c r="S78" s="225">
        <v>0</v>
      </c>
      <c r="T78" s="225">
        <v>0</v>
      </c>
      <c r="U78" s="225">
        <v>3</v>
      </c>
      <c r="V78" s="204"/>
    </row>
    <row r="79" spans="1:22" s="262" customFormat="1" ht="75" x14ac:dyDescent="0.3">
      <c r="A79" s="151">
        <v>51</v>
      </c>
      <c r="B79" s="219" t="s">
        <v>1910</v>
      </c>
      <c r="C79" s="151" t="s">
        <v>17</v>
      </c>
      <c r="D79" s="151" t="s">
        <v>29</v>
      </c>
      <c r="E79" s="151" t="s">
        <v>583</v>
      </c>
      <c r="F79" s="151">
        <v>96</v>
      </c>
      <c r="G79" s="151" t="s">
        <v>1890</v>
      </c>
      <c r="H79" s="407">
        <f t="shared" si="14"/>
        <v>269000</v>
      </c>
      <c r="I79" s="359">
        <v>70000</v>
      </c>
      <c r="J79" s="303">
        <f t="shared" si="1"/>
        <v>18970</v>
      </c>
      <c r="K79" s="225"/>
      <c r="L79" s="339">
        <f t="shared" ref="L79" si="19">3*2000*25</f>
        <v>150000</v>
      </c>
      <c r="M79" s="225">
        <v>15000</v>
      </c>
      <c r="N79" s="225">
        <v>10000</v>
      </c>
      <c r="O79" s="225">
        <v>5000</v>
      </c>
      <c r="P79" s="225"/>
      <c r="Q79" s="303">
        <f t="shared" si="2"/>
        <v>30</v>
      </c>
      <c r="R79" s="225">
        <v>0</v>
      </c>
      <c r="S79" s="225">
        <v>0</v>
      </c>
      <c r="T79" s="225">
        <v>0</v>
      </c>
      <c r="U79" s="225">
        <v>3</v>
      </c>
      <c r="V79" s="204"/>
    </row>
    <row r="80" spans="1:22" s="262" customFormat="1" ht="37.5" x14ac:dyDescent="0.3">
      <c r="A80" s="151">
        <v>52</v>
      </c>
      <c r="B80" s="219" t="s">
        <v>653</v>
      </c>
      <c r="C80" s="151" t="s">
        <v>591</v>
      </c>
      <c r="D80" s="151" t="s">
        <v>13</v>
      </c>
      <c r="E80" s="151" t="s">
        <v>592</v>
      </c>
      <c r="F80" s="151">
        <v>96</v>
      </c>
      <c r="G80" s="151" t="s">
        <v>1890</v>
      </c>
      <c r="H80" s="407">
        <f t="shared" si="14"/>
        <v>113350</v>
      </c>
      <c r="I80" s="359">
        <v>20000</v>
      </c>
      <c r="J80" s="303">
        <f t="shared" si="1"/>
        <v>5420</v>
      </c>
      <c r="K80" s="225"/>
      <c r="L80" s="339">
        <f>32*2000</f>
        <v>64000</v>
      </c>
      <c r="M80" s="225">
        <v>10000</v>
      </c>
      <c r="N80" s="225">
        <v>5000</v>
      </c>
      <c r="O80" s="225">
        <v>2000</v>
      </c>
      <c r="P80" s="225"/>
      <c r="Q80" s="303">
        <f t="shared" si="2"/>
        <v>6930</v>
      </c>
      <c r="R80" s="225">
        <v>3</v>
      </c>
      <c r="S80" s="225">
        <v>60</v>
      </c>
      <c r="T80" s="225">
        <v>60</v>
      </c>
      <c r="U80" s="225">
        <v>3</v>
      </c>
      <c r="V80" s="204"/>
    </row>
    <row r="81" spans="1:22" s="262" customFormat="1" ht="37.5" x14ac:dyDescent="0.3">
      <c r="A81" s="151">
        <v>53</v>
      </c>
      <c r="B81" s="219" t="s">
        <v>634</v>
      </c>
      <c r="C81" s="151" t="s">
        <v>586</v>
      </c>
      <c r="D81" s="151" t="s">
        <v>13</v>
      </c>
      <c r="E81" s="151" t="s">
        <v>595</v>
      </c>
      <c r="F81" s="151">
        <v>96</v>
      </c>
      <c r="G81" s="151" t="s">
        <v>1890</v>
      </c>
      <c r="H81" s="407">
        <f t="shared" si="14"/>
        <v>113350</v>
      </c>
      <c r="I81" s="359">
        <v>20000</v>
      </c>
      <c r="J81" s="303">
        <f t="shared" si="1"/>
        <v>5420</v>
      </c>
      <c r="K81" s="225"/>
      <c r="L81" s="339">
        <f t="shared" ref="L81:L82" si="20">32*2000</f>
        <v>64000</v>
      </c>
      <c r="M81" s="225">
        <v>10000</v>
      </c>
      <c r="N81" s="225">
        <v>5000</v>
      </c>
      <c r="O81" s="225">
        <v>2000</v>
      </c>
      <c r="P81" s="225"/>
      <c r="Q81" s="303">
        <f t="shared" si="2"/>
        <v>6930</v>
      </c>
      <c r="R81" s="225">
        <v>3</v>
      </c>
      <c r="S81" s="225">
        <v>60</v>
      </c>
      <c r="T81" s="225">
        <v>60</v>
      </c>
      <c r="U81" s="225">
        <v>3</v>
      </c>
      <c r="V81" s="204"/>
    </row>
    <row r="82" spans="1:22" s="262" customFormat="1" ht="37.5" x14ac:dyDescent="0.3">
      <c r="A82" s="151">
        <v>54</v>
      </c>
      <c r="B82" s="219" t="s">
        <v>635</v>
      </c>
      <c r="C82" s="151" t="s">
        <v>456</v>
      </c>
      <c r="D82" s="151" t="s">
        <v>2</v>
      </c>
      <c r="E82" s="151" t="s">
        <v>593</v>
      </c>
      <c r="F82" s="151">
        <v>96</v>
      </c>
      <c r="G82" s="151" t="s">
        <v>1890</v>
      </c>
      <c r="H82" s="407">
        <f t="shared" si="14"/>
        <v>113350</v>
      </c>
      <c r="I82" s="359">
        <v>20000</v>
      </c>
      <c r="J82" s="303">
        <f t="shared" si="1"/>
        <v>5420</v>
      </c>
      <c r="K82" s="225"/>
      <c r="L82" s="339">
        <f t="shared" si="20"/>
        <v>64000</v>
      </c>
      <c r="M82" s="225">
        <v>10000</v>
      </c>
      <c r="N82" s="225">
        <v>5000</v>
      </c>
      <c r="O82" s="225">
        <v>2000</v>
      </c>
      <c r="P82" s="225"/>
      <c r="Q82" s="303">
        <f t="shared" si="2"/>
        <v>6930</v>
      </c>
      <c r="R82" s="225">
        <v>3</v>
      </c>
      <c r="S82" s="225">
        <v>60</v>
      </c>
      <c r="T82" s="225">
        <v>60</v>
      </c>
      <c r="U82" s="225">
        <v>3</v>
      </c>
      <c r="V82" s="204"/>
    </row>
    <row r="83" spans="1:22" s="262" customFormat="1" ht="75" x14ac:dyDescent="0.3">
      <c r="A83" s="151">
        <v>55</v>
      </c>
      <c r="B83" s="219" t="s">
        <v>657</v>
      </c>
      <c r="C83" s="151" t="s">
        <v>582</v>
      </c>
      <c r="D83" s="151" t="s">
        <v>0</v>
      </c>
      <c r="E83" s="151" t="s">
        <v>616</v>
      </c>
      <c r="F83" s="151">
        <v>1200</v>
      </c>
      <c r="G83" s="151" t="s">
        <v>1890</v>
      </c>
      <c r="H83" s="407">
        <f t="shared" si="14"/>
        <v>246500</v>
      </c>
      <c r="I83" s="359">
        <v>70000</v>
      </c>
      <c r="J83" s="303">
        <f t="shared" si="1"/>
        <v>18970</v>
      </c>
      <c r="K83" s="225">
        <f>3*1700*25</f>
        <v>127500</v>
      </c>
      <c r="L83" s="225"/>
      <c r="M83" s="225">
        <v>15000</v>
      </c>
      <c r="N83" s="225">
        <v>10000</v>
      </c>
      <c r="O83" s="225">
        <v>5000</v>
      </c>
      <c r="P83" s="225"/>
      <c r="Q83" s="303">
        <f t="shared" si="2"/>
        <v>30</v>
      </c>
      <c r="R83" s="225">
        <v>0</v>
      </c>
      <c r="S83" s="225">
        <v>0</v>
      </c>
      <c r="T83" s="225">
        <v>0</v>
      </c>
      <c r="U83" s="225">
        <v>3</v>
      </c>
      <c r="V83" s="204"/>
    </row>
    <row r="84" spans="1:22" s="262" customFormat="1" ht="75" x14ac:dyDescent="0.3">
      <c r="A84" s="151">
        <v>56</v>
      </c>
      <c r="B84" s="219" t="s">
        <v>658</v>
      </c>
      <c r="C84" s="151" t="s">
        <v>618</v>
      </c>
      <c r="D84" s="151" t="s">
        <v>0</v>
      </c>
      <c r="E84" s="151" t="s">
        <v>619</v>
      </c>
      <c r="F84" s="151">
        <v>1200</v>
      </c>
      <c r="G84" s="151" t="s">
        <v>1890</v>
      </c>
      <c r="H84" s="407">
        <f t="shared" si="14"/>
        <v>246500</v>
      </c>
      <c r="I84" s="359">
        <v>70000</v>
      </c>
      <c r="J84" s="303">
        <f t="shared" si="1"/>
        <v>18970</v>
      </c>
      <c r="K84" s="225">
        <f t="shared" ref="K84:K85" si="21">3*1700*25</f>
        <v>127500</v>
      </c>
      <c r="L84" s="225"/>
      <c r="M84" s="225">
        <v>15000</v>
      </c>
      <c r="N84" s="225">
        <v>10000</v>
      </c>
      <c r="O84" s="225">
        <v>5000</v>
      </c>
      <c r="P84" s="225"/>
      <c r="Q84" s="303">
        <f t="shared" si="2"/>
        <v>30</v>
      </c>
      <c r="R84" s="225">
        <v>0</v>
      </c>
      <c r="S84" s="225">
        <v>0</v>
      </c>
      <c r="T84" s="225">
        <v>0</v>
      </c>
      <c r="U84" s="225">
        <v>3</v>
      </c>
      <c r="V84" s="204"/>
    </row>
    <row r="85" spans="1:22" s="262" customFormat="1" ht="75" x14ac:dyDescent="0.3">
      <c r="A85" s="151">
        <v>57</v>
      </c>
      <c r="B85" s="219" t="s">
        <v>659</v>
      </c>
      <c r="C85" s="151" t="s">
        <v>620</v>
      </c>
      <c r="D85" s="427" t="s">
        <v>0</v>
      </c>
      <c r="E85" s="151" t="s">
        <v>616</v>
      </c>
      <c r="F85" s="151">
        <v>1200</v>
      </c>
      <c r="G85" s="151" t="s">
        <v>1890</v>
      </c>
      <c r="H85" s="407">
        <f t="shared" si="14"/>
        <v>246500</v>
      </c>
      <c r="I85" s="359">
        <v>70000</v>
      </c>
      <c r="J85" s="303">
        <f t="shared" si="1"/>
        <v>18970</v>
      </c>
      <c r="K85" s="225">
        <f t="shared" si="21"/>
        <v>127500</v>
      </c>
      <c r="L85" s="225"/>
      <c r="M85" s="225">
        <v>15000</v>
      </c>
      <c r="N85" s="225">
        <v>10000</v>
      </c>
      <c r="O85" s="225">
        <v>5000</v>
      </c>
      <c r="P85" s="225"/>
      <c r="Q85" s="303">
        <f t="shared" si="2"/>
        <v>30</v>
      </c>
      <c r="R85" s="225">
        <v>0</v>
      </c>
      <c r="S85" s="225">
        <v>0</v>
      </c>
      <c r="T85" s="225">
        <v>0</v>
      </c>
      <c r="U85" s="225">
        <v>3</v>
      </c>
      <c r="V85" s="204"/>
    </row>
    <row r="86" spans="1:22" s="262" customFormat="1" ht="56.25" x14ac:dyDescent="0.3">
      <c r="A86" s="151">
        <v>58</v>
      </c>
      <c r="B86" s="219" t="s">
        <v>661</v>
      </c>
      <c r="C86" s="151" t="s">
        <v>476</v>
      </c>
      <c r="D86" s="151" t="s">
        <v>18</v>
      </c>
      <c r="E86" s="151" t="s">
        <v>627</v>
      </c>
      <c r="F86" s="151">
        <f>18*8</f>
        <v>144</v>
      </c>
      <c r="G86" s="151"/>
      <c r="H86" s="407">
        <f t="shared" si="14"/>
        <v>89350</v>
      </c>
      <c r="I86" s="359">
        <v>20000</v>
      </c>
      <c r="J86" s="303">
        <f t="shared" si="1"/>
        <v>5420</v>
      </c>
      <c r="K86" s="225"/>
      <c r="L86" s="225">
        <f>2000*20</f>
        <v>40000</v>
      </c>
      <c r="M86" s="225">
        <v>10000</v>
      </c>
      <c r="N86" s="225">
        <v>5000</v>
      </c>
      <c r="O86" s="225">
        <v>2000</v>
      </c>
      <c r="P86" s="225"/>
      <c r="Q86" s="303">
        <f t="shared" si="2"/>
        <v>6930</v>
      </c>
      <c r="R86" s="225">
        <v>3</v>
      </c>
      <c r="S86" s="225">
        <v>60</v>
      </c>
      <c r="T86" s="225">
        <v>60</v>
      </c>
      <c r="U86" s="225">
        <v>3</v>
      </c>
      <c r="V86" s="204"/>
    </row>
    <row r="87" spans="1:22" s="262" customFormat="1" ht="56.25" x14ac:dyDescent="0.3">
      <c r="A87" s="151">
        <v>59</v>
      </c>
      <c r="B87" s="219" t="s">
        <v>660</v>
      </c>
      <c r="C87" s="151" t="s">
        <v>618</v>
      </c>
      <c r="D87" s="151" t="s">
        <v>18</v>
      </c>
      <c r="E87" s="151" t="s">
        <v>628</v>
      </c>
      <c r="F87" s="151">
        <f t="shared" ref="F87:F91" si="22">18*8</f>
        <v>144</v>
      </c>
      <c r="G87" s="151"/>
      <c r="H87" s="407">
        <f t="shared" si="14"/>
        <v>89350</v>
      </c>
      <c r="I87" s="359">
        <v>20000</v>
      </c>
      <c r="J87" s="303">
        <f t="shared" si="1"/>
        <v>5420</v>
      </c>
      <c r="K87" s="225"/>
      <c r="L87" s="225">
        <f t="shared" ref="L87:L91" si="23">2000*20</f>
        <v>40000</v>
      </c>
      <c r="M87" s="225">
        <v>10000</v>
      </c>
      <c r="N87" s="225">
        <v>5000</v>
      </c>
      <c r="O87" s="225">
        <v>2000</v>
      </c>
      <c r="P87" s="225"/>
      <c r="Q87" s="303">
        <f t="shared" si="2"/>
        <v>6930</v>
      </c>
      <c r="R87" s="225">
        <v>3</v>
      </c>
      <c r="S87" s="225">
        <v>60</v>
      </c>
      <c r="T87" s="225">
        <v>60</v>
      </c>
      <c r="U87" s="225">
        <v>3</v>
      </c>
      <c r="V87" s="204"/>
    </row>
    <row r="88" spans="1:22" s="262" customFormat="1" ht="34.5" customHeight="1" x14ac:dyDescent="0.3">
      <c r="A88" s="151">
        <v>60</v>
      </c>
      <c r="B88" s="219" t="s">
        <v>2135</v>
      </c>
      <c r="C88" s="151" t="s">
        <v>452</v>
      </c>
      <c r="D88" s="151" t="s">
        <v>13</v>
      </c>
      <c r="E88" s="151" t="s">
        <v>2136</v>
      </c>
      <c r="F88" s="151">
        <v>8500</v>
      </c>
      <c r="G88" s="151" t="s">
        <v>2137</v>
      </c>
      <c r="H88" s="407"/>
      <c r="I88" s="359"/>
      <c r="J88" s="303"/>
      <c r="K88" s="225"/>
      <c r="L88" s="225"/>
      <c r="M88" s="225"/>
      <c r="N88" s="225"/>
      <c r="O88" s="225"/>
      <c r="P88" s="225"/>
      <c r="Q88" s="303"/>
      <c r="R88" s="225"/>
      <c r="S88" s="225"/>
      <c r="T88" s="225"/>
      <c r="U88" s="225"/>
      <c r="V88" s="204"/>
    </row>
    <row r="89" spans="1:22" s="262" customFormat="1" ht="34.5" customHeight="1" x14ac:dyDescent="0.3">
      <c r="A89" s="151">
        <v>61</v>
      </c>
      <c r="B89" s="219" t="s">
        <v>2138</v>
      </c>
      <c r="C89" s="151" t="s">
        <v>452</v>
      </c>
      <c r="D89" s="151" t="s">
        <v>13</v>
      </c>
      <c r="E89" s="151" t="s">
        <v>59</v>
      </c>
      <c r="F89" s="151">
        <v>300</v>
      </c>
      <c r="G89" s="151" t="s">
        <v>2137</v>
      </c>
      <c r="H89" s="407"/>
      <c r="I89" s="359"/>
      <c r="J89" s="303"/>
      <c r="K89" s="225"/>
      <c r="L89" s="225"/>
      <c r="M89" s="225"/>
      <c r="N89" s="225"/>
      <c r="O89" s="225"/>
      <c r="P89" s="225"/>
      <c r="Q89" s="303"/>
      <c r="R89" s="225"/>
      <c r="S89" s="225"/>
      <c r="T89" s="225"/>
      <c r="U89" s="225"/>
      <c r="V89" s="204"/>
    </row>
    <row r="90" spans="1:22" s="262" customFormat="1" ht="34.5" customHeight="1" x14ac:dyDescent="0.3">
      <c r="A90" s="151">
        <v>62</v>
      </c>
      <c r="B90" s="219" t="s">
        <v>2133</v>
      </c>
      <c r="C90" s="151" t="s">
        <v>554</v>
      </c>
      <c r="D90" s="151" t="s">
        <v>13</v>
      </c>
      <c r="E90" s="151" t="s">
        <v>59</v>
      </c>
      <c r="F90" s="151">
        <v>200</v>
      </c>
      <c r="G90" s="151" t="s">
        <v>2134</v>
      </c>
      <c r="H90" s="407"/>
      <c r="I90" s="359"/>
      <c r="J90" s="303"/>
      <c r="K90" s="225"/>
      <c r="L90" s="225"/>
      <c r="M90" s="225"/>
      <c r="N90" s="225"/>
      <c r="O90" s="225"/>
      <c r="P90" s="225"/>
      <c r="Q90" s="303"/>
      <c r="R90" s="225"/>
      <c r="S90" s="225"/>
      <c r="T90" s="225"/>
      <c r="U90" s="225"/>
      <c r="V90" s="204"/>
    </row>
    <row r="91" spans="1:22" s="262" customFormat="1" ht="56.25" x14ac:dyDescent="0.3">
      <c r="A91" s="151">
        <v>63</v>
      </c>
      <c r="B91" s="429" t="s">
        <v>660</v>
      </c>
      <c r="C91" s="151" t="str">
        <f t="shared" ref="C91:D91" si="24">C87</f>
        <v>25-27.</v>
      </c>
      <c r="D91" s="151" t="str">
        <f t="shared" si="24"/>
        <v>июнь</v>
      </c>
      <c r="E91" s="151" t="s">
        <v>59</v>
      </c>
      <c r="F91" s="151">
        <f t="shared" si="22"/>
        <v>144</v>
      </c>
      <c r="G91" s="151"/>
      <c r="H91" s="407">
        <f t="shared" si="14"/>
        <v>89350</v>
      </c>
      <c r="I91" s="359">
        <v>20000</v>
      </c>
      <c r="J91" s="303">
        <f t="shared" si="1"/>
        <v>5420</v>
      </c>
      <c r="K91" s="225"/>
      <c r="L91" s="225">
        <f t="shared" si="23"/>
        <v>40000</v>
      </c>
      <c r="M91" s="225">
        <v>10000</v>
      </c>
      <c r="N91" s="225">
        <v>5000</v>
      </c>
      <c r="O91" s="225">
        <v>2000</v>
      </c>
      <c r="P91" s="225"/>
      <c r="Q91" s="303">
        <f t="shared" si="2"/>
        <v>6930</v>
      </c>
      <c r="R91" s="225">
        <v>3</v>
      </c>
      <c r="S91" s="225">
        <v>60</v>
      </c>
      <c r="T91" s="225">
        <v>60</v>
      </c>
      <c r="U91" s="225">
        <v>3</v>
      </c>
      <c r="V91" s="204"/>
    </row>
    <row r="92" spans="1:22" s="135" customFormat="1" ht="56.25" x14ac:dyDescent="0.3">
      <c r="A92" s="151">
        <v>64</v>
      </c>
      <c r="B92" s="142" t="s">
        <v>397</v>
      </c>
      <c r="C92" s="143" t="s">
        <v>452</v>
      </c>
      <c r="D92" s="144" t="s">
        <v>0</v>
      </c>
      <c r="E92" s="144" t="s">
        <v>47</v>
      </c>
      <c r="F92" s="145">
        <v>1000</v>
      </c>
      <c r="G92" s="410" t="s">
        <v>652</v>
      </c>
      <c r="H92" s="406">
        <f t="shared" si="14"/>
        <v>49550</v>
      </c>
      <c r="I92" s="359">
        <v>20000</v>
      </c>
      <c r="J92" s="303">
        <f t="shared" si="1"/>
        <v>5420</v>
      </c>
      <c r="K92" s="303"/>
      <c r="L92" s="303">
        <v>18000</v>
      </c>
      <c r="M92" s="303"/>
      <c r="N92" s="303"/>
      <c r="O92" s="303"/>
      <c r="P92" s="303"/>
      <c r="Q92" s="303">
        <f t="shared" si="2"/>
        <v>6130</v>
      </c>
      <c r="R92" s="303">
        <v>3</v>
      </c>
      <c r="S92" s="303">
        <v>50</v>
      </c>
      <c r="T92" s="303">
        <v>50</v>
      </c>
      <c r="U92" s="303">
        <v>3</v>
      </c>
      <c r="V92" s="330"/>
    </row>
    <row r="93" spans="1:22" s="135" customFormat="1" ht="75" x14ac:dyDescent="0.3">
      <c r="A93" s="151">
        <v>65</v>
      </c>
      <c r="B93" s="142" t="s">
        <v>989</v>
      </c>
      <c r="C93" s="143" t="s">
        <v>452</v>
      </c>
      <c r="D93" s="144" t="s">
        <v>18</v>
      </c>
      <c r="E93" s="144" t="s">
        <v>47</v>
      </c>
      <c r="F93" s="145">
        <v>300</v>
      </c>
      <c r="G93" s="410" t="s">
        <v>987</v>
      </c>
      <c r="H93" s="406">
        <f t="shared" si="14"/>
        <v>100000</v>
      </c>
      <c r="I93" s="357"/>
      <c r="J93" s="303">
        <f t="shared" si="1"/>
        <v>0</v>
      </c>
      <c r="K93" s="303"/>
      <c r="L93" s="303"/>
      <c r="M93" s="303"/>
      <c r="N93" s="303"/>
      <c r="O93" s="303"/>
      <c r="P93" s="303">
        <v>100000</v>
      </c>
      <c r="Q93" s="303">
        <f t="shared" si="2"/>
        <v>0</v>
      </c>
      <c r="R93" s="303"/>
      <c r="S93" s="303"/>
      <c r="T93" s="303"/>
      <c r="U93" s="303"/>
      <c r="V93" s="330" t="s">
        <v>1950</v>
      </c>
    </row>
    <row r="94" spans="1:22" s="135" customFormat="1" ht="37.5" x14ac:dyDescent="0.3">
      <c r="A94" s="151">
        <v>66</v>
      </c>
      <c r="B94" s="142" t="s">
        <v>990</v>
      </c>
      <c r="C94" s="143" t="s">
        <v>452</v>
      </c>
      <c r="D94" s="144" t="s">
        <v>33</v>
      </c>
      <c r="E94" s="144" t="s">
        <v>47</v>
      </c>
      <c r="F94" s="145">
        <v>150</v>
      </c>
      <c r="G94" s="410" t="s">
        <v>652</v>
      </c>
      <c r="H94" s="406">
        <f t="shared" si="14"/>
        <v>45430</v>
      </c>
      <c r="I94" s="357">
        <v>20000</v>
      </c>
      <c r="J94" s="303">
        <f t="shared" si="1"/>
        <v>5420</v>
      </c>
      <c r="K94" s="303"/>
      <c r="L94" s="303">
        <v>15000</v>
      </c>
      <c r="M94" s="303"/>
      <c r="N94" s="303"/>
      <c r="O94" s="303"/>
      <c r="P94" s="303"/>
      <c r="Q94" s="303">
        <f t="shared" si="2"/>
        <v>5010</v>
      </c>
      <c r="R94" s="303">
        <v>3</v>
      </c>
      <c r="S94" s="303">
        <v>36</v>
      </c>
      <c r="T94" s="303">
        <v>36</v>
      </c>
      <c r="U94" s="303">
        <v>3</v>
      </c>
      <c r="V94" s="330"/>
    </row>
    <row r="95" spans="1:22" s="135" customFormat="1" ht="20.25" x14ac:dyDescent="0.3">
      <c r="A95" s="151">
        <v>67</v>
      </c>
      <c r="B95" s="142" t="s">
        <v>991</v>
      </c>
      <c r="C95" s="143" t="s">
        <v>452</v>
      </c>
      <c r="D95" s="144" t="s">
        <v>1</v>
      </c>
      <c r="E95" s="144" t="s">
        <v>992</v>
      </c>
      <c r="F95" s="145">
        <v>10000</v>
      </c>
      <c r="G95" s="410" t="s">
        <v>652</v>
      </c>
      <c r="H95" s="407">
        <f t="shared" si="14"/>
        <v>31439</v>
      </c>
      <c r="I95" s="357">
        <v>9000</v>
      </c>
      <c r="J95" s="303">
        <f t="shared" si="1"/>
        <v>2439</v>
      </c>
      <c r="K95" s="303"/>
      <c r="L95" s="303">
        <v>10000</v>
      </c>
      <c r="M95" s="303"/>
      <c r="N95" s="303"/>
      <c r="O95" s="303"/>
      <c r="P95" s="303">
        <v>10000</v>
      </c>
      <c r="Q95" s="303">
        <f t="shared" si="2"/>
        <v>0</v>
      </c>
      <c r="R95" s="303"/>
      <c r="S95" s="303"/>
      <c r="T95" s="303"/>
      <c r="U95" s="303"/>
      <c r="V95" s="330"/>
    </row>
    <row r="96" spans="1:22" s="135" customFormat="1" ht="20.25" x14ac:dyDescent="0.3">
      <c r="A96" s="151">
        <v>68</v>
      </c>
      <c r="B96" s="142" t="s">
        <v>993</v>
      </c>
      <c r="C96" s="143" t="s">
        <v>452</v>
      </c>
      <c r="D96" s="144" t="s">
        <v>1</v>
      </c>
      <c r="E96" s="144" t="s">
        <v>47</v>
      </c>
      <c r="F96" s="145">
        <v>300</v>
      </c>
      <c r="G96" s="410" t="s">
        <v>652</v>
      </c>
      <c r="H96" s="406">
        <f t="shared" si="14"/>
        <v>0</v>
      </c>
      <c r="I96" s="357"/>
      <c r="J96" s="303">
        <f t="shared" si="1"/>
        <v>0</v>
      </c>
      <c r="K96" s="303"/>
      <c r="L96" s="303"/>
      <c r="M96" s="303"/>
      <c r="N96" s="303"/>
      <c r="O96" s="303"/>
      <c r="P96" s="303"/>
      <c r="Q96" s="303">
        <f t="shared" si="2"/>
        <v>0</v>
      </c>
      <c r="R96" s="303"/>
      <c r="S96" s="303"/>
      <c r="T96" s="303"/>
      <c r="U96" s="303"/>
      <c r="V96" s="330"/>
    </row>
    <row r="97" spans="1:22" s="135" customFormat="1" ht="20.25" x14ac:dyDescent="0.3">
      <c r="A97" s="151">
        <v>69</v>
      </c>
      <c r="B97" s="142" t="s">
        <v>994</v>
      </c>
      <c r="C97" s="143" t="s">
        <v>134</v>
      </c>
      <c r="D97" s="144" t="s">
        <v>6</v>
      </c>
      <c r="E97" s="144" t="s">
        <v>47</v>
      </c>
      <c r="F97" s="145">
        <v>100</v>
      </c>
      <c r="G97" s="410" t="s">
        <v>652</v>
      </c>
      <c r="H97" s="406">
        <f t="shared" si="14"/>
        <v>39065</v>
      </c>
      <c r="I97" s="357">
        <v>15000</v>
      </c>
      <c r="J97" s="303">
        <f t="shared" si="1"/>
        <v>4065.0000000000005</v>
      </c>
      <c r="K97" s="303"/>
      <c r="L97" s="303">
        <v>20000</v>
      </c>
      <c r="M97" s="303"/>
      <c r="N97" s="303"/>
      <c r="O97" s="303"/>
      <c r="P97" s="303"/>
      <c r="Q97" s="303">
        <f t="shared" si="2"/>
        <v>0</v>
      </c>
      <c r="R97" s="303"/>
      <c r="S97" s="303"/>
      <c r="T97" s="303"/>
      <c r="U97" s="303"/>
      <c r="V97" s="330"/>
    </row>
    <row r="98" spans="1:22" s="135" customFormat="1" ht="20.25" x14ac:dyDescent="0.3">
      <c r="A98" s="587" t="s">
        <v>447</v>
      </c>
      <c r="B98" s="588"/>
      <c r="C98" s="588"/>
      <c r="D98" s="588"/>
      <c r="E98" s="588"/>
      <c r="F98" s="148"/>
      <c r="G98" s="408"/>
      <c r="H98" s="406">
        <f t="shared" si="14"/>
        <v>20000</v>
      </c>
      <c r="I98" s="357"/>
      <c r="J98" s="303">
        <f t="shared" si="1"/>
        <v>0</v>
      </c>
      <c r="K98" s="303"/>
      <c r="L98" s="303">
        <v>20000</v>
      </c>
      <c r="M98" s="303"/>
      <c r="N98" s="303"/>
      <c r="O98" s="303"/>
      <c r="P98" s="303"/>
      <c r="Q98" s="303">
        <f t="shared" si="2"/>
        <v>0</v>
      </c>
      <c r="R98" s="303"/>
      <c r="S98" s="303"/>
      <c r="T98" s="303"/>
      <c r="U98" s="303"/>
      <c r="V98" s="330"/>
    </row>
    <row r="99" spans="1:22" s="135" customFormat="1" ht="56.25" x14ac:dyDescent="0.3">
      <c r="A99" s="146">
        <v>70</v>
      </c>
      <c r="B99" s="142" t="s">
        <v>647</v>
      </c>
      <c r="C99" s="143"/>
      <c r="D99" s="144" t="s">
        <v>13</v>
      </c>
      <c r="E99" s="144" t="s">
        <v>133</v>
      </c>
      <c r="F99" s="145">
        <v>260</v>
      </c>
      <c r="G99" s="410" t="s">
        <v>652</v>
      </c>
      <c r="H99" s="406">
        <f t="shared" si="14"/>
        <v>133970</v>
      </c>
      <c r="I99" s="357">
        <v>70000</v>
      </c>
      <c r="J99" s="303">
        <f t="shared" si="1"/>
        <v>18970</v>
      </c>
      <c r="K99" s="303"/>
      <c r="L99" s="303">
        <v>20000</v>
      </c>
      <c r="M99" s="303"/>
      <c r="N99" s="303"/>
      <c r="O99" s="303"/>
      <c r="P99" s="303">
        <v>25000</v>
      </c>
      <c r="Q99" s="303">
        <f t="shared" si="2"/>
        <v>0</v>
      </c>
      <c r="R99" s="303"/>
      <c r="S99" s="303"/>
      <c r="T99" s="303"/>
      <c r="U99" s="303"/>
      <c r="V99" s="330"/>
    </row>
    <row r="100" spans="1:22" s="135" customFormat="1" ht="56.25" x14ac:dyDescent="0.3">
      <c r="A100" s="146">
        <v>71</v>
      </c>
      <c r="B100" s="142" t="s">
        <v>612</v>
      </c>
      <c r="C100" s="143" t="s">
        <v>410</v>
      </c>
      <c r="D100" s="144" t="s">
        <v>682</v>
      </c>
      <c r="E100" s="144" t="s">
        <v>613</v>
      </c>
      <c r="F100" s="145">
        <v>170</v>
      </c>
      <c r="G100" s="410" t="s">
        <v>995</v>
      </c>
      <c r="H100" s="406">
        <f t="shared" si="14"/>
        <v>25000</v>
      </c>
      <c r="I100" s="357"/>
      <c r="J100" s="303">
        <f t="shared" si="1"/>
        <v>0</v>
      </c>
      <c r="K100" s="303"/>
      <c r="L100" s="303"/>
      <c r="M100" s="303"/>
      <c r="N100" s="303"/>
      <c r="O100" s="303"/>
      <c r="P100" s="303">
        <v>25000</v>
      </c>
      <c r="Q100" s="303">
        <f t="shared" si="2"/>
        <v>0</v>
      </c>
      <c r="R100" s="303"/>
      <c r="S100" s="303"/>
      <c r="T100" s="303"/>
      <c r="U100" s="303"/>
      <c r="V100" s="330"/>
    </row>
    <row r="101" spans="1:22" s="135" customFormat="1" ht="56.25" x14ac:dyDescent="0.3">
      <c r="A101" s="146">
        <v>72</v>
      </c>
      <c r="B101" s="142" t="s">
        <v>996</v>
      </c>
      <c r="C101" s="143" t="s">
        <v>997</v>
      </c>
      <c r="D101" s="144" t="s">
        <v>13</v>
      </c>
      <c r="E101" s="144" t="s">
        <v>47</v>
      </c>
      <c r="F101" s="145">
        <v>200</v>
      </c>
      <c r="G101" s="410" t="s">
        <v>998</v>
      </c>
      <c r="H101" s="406">
        <f t="shared" ref="H101:H133" si="25">SUM(I101:Q101)</f>
        <v>169520</v>
      </c>
      <c r="I101" s="357">
        <v>70000</v>
      </c>
      <c r="J101" s="303">
        <f t="shared" ref="J101" si="26">I101*27.1%</f>
        <v>18970</v>
      </c>
      <c r="K101" s="303"/>
      <c r="L101" s="303">
        <v>35000</v>
      </c>
      <c r="M101" s="303"/>
      <c r="N101" s="303"/>
      <c r="O101" s="303"/>
      <c r="P101" s="303">
        <v>25000</v>
      </c>
      <c r="Q101" s="303">
        <f t="shared" ref="Q101:Q133" si="27">R101*700+S101*72+T101*8+U101*10</f>
        <v>20550</v>
      </c>
      <c r="R101" s="303">
        <v>12</v>
      </c>
      <c r="S101" s="303">
        <v>150</v>
      </c>
      <c r="T101" s="303">
        <v>150</v>
      </c>
      <c r="U101" s="303">
        <v>15</v>
      </c>
      <c r="V101" s="330"/>
    </row>
    <row r="102" spans="1:22" s="135" customFormat="1" ht="20.25" x14ac:dyDescent="0.3">
      <c r="A102" s="146">
        <f>1+A101</f>
        <v>73</v>
      </c>
      <c r="B102" s="142" t="s">
        <v>999</v>
      </c>
      <c r="C102" s="143" t="s">
        <v>159</v>
      </c>
      <c r="D102" s="144" t="s">
        <v>2</v>
      </c>
      <c r="E102" s="144" t="s">
        <v>307</v>
      </c>
      <c r="F102" s="145">
        <v>252</v>
      </c>
      <c r="G102" s="410" t="s">
        <v>1000</v>
      </c>
      <c r="H102" s="407">
        <f t="shared" si="25"/>
        <v>563465</v>
      </c>
      <c r="I102" s="357">
        <v>15000</v>
      </c>
      <c r="J102" s="303">
        <f t="shared" ref="J102:J133" si="28">I102*27.1%</f>
        <v>4065.0000000000005</v>
      </c>
      <c r="K102" s="303">
        <v>34000</v>
      </c>
      <c r="L102" s="303"/>
      <c r="M102" s="303">
        <v>15000</v>
      </c>
      <c r="N102" s="303">
        <v>250000</v>
      </c>
      <c r="O102" s="303">
        <v>180000</v>
      </c>
      <c r="P102" s="303">
        <v>50000</v>
      </c>
      <c r="Q102" s="303">
        <f t="shared" si="27"/>
        <v>15400</v>
      </c>
      <c r="R102" s="303">
        <v>8</v>
      </c>
      <c r="S102" s="303">
        <v>120</v>
      </c>
      <c r="T102" s="303">
        <v>120</v>
      </c>
      <c r="U102" s="303">
        <v>20</v>
      </c>
      <c r="V102" s="330"/>
    </row>
    <row r="103" spans="1:22" s="135" customFormat="1" ht="75" x14ac:dyDescent="0.3">
      <c r="A103" s="146">
        <f t="shared" ref="A103:A108" si="29">1+A102</f>
        <v>74</v>
      </c>
      <c r="B103" s="142" t="s">
        <v>2179</v>
      </c>
      <c r="C103" s="143" t="s">
        <v>910</v>
      </c>
      <c r="D103" s="144" t="s">
        <v>18</v>
      </c>
      <c r="E103" s="144" t="s">
        <v>47</v>
      </c>
      <c r="F103" s="145">
        <v>100</v>
      </c>
      <c r="G103" s="410" t="s">
        <v>2180</v>
      </c>
      <c r="H103" s="406"/>
      <c r="I103" s="357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30"/>
    </row>
    <row r="104" spans="1:22" s="135" customFormat="1" ht="37.5" x14ac:dyDescent="0.3">
      <c r="A104" s="146">
        <f t="shared" si="29"/>
        <v>75</v>
      </c>
      <c r="B104" s="142" t="s">
        <v>1001</v>
      </c>
      <c r="C104" s="143" t="s">
        <v>410</v>
      </c>
      <c r="D104" s="144" t="s">
        <v>33</v>
      </c>
      <c r="E104" s="144" t="s">
        <v>47</v>
      </c>
      <c r="F104" s="145">
        <v>300</v>
      </c>
      <c r="G104" s="410" t="s">
        <v>986</v>
      </c>
      <c r="H104" s="406">
        <f t="shared" si="25"/>
        <v>148445</v>
      </c>
      <c r="I104" s="357">
        <v>75000</v>
      </c>
      <c r="J104" s="303">
        <f t="shared" si="28"/>
        <v>20325</v>
      </c>
      <c r="K104" s="303"/>
      <c r="L104" s="303">
        <v>35000</v>
      </c>
      <c r="M104" s="303"/>
      <c r="N104" s="303"/>
      <c r="O104" s="303"/>
      <c r="P104" s="303"/>
      <c r="Q104" s="303">
        <f t="shared" si="27"/>
        <v>18120</v>
      </c>
      <c r="R104" s="303">
        <v>12</v>
      </c>
      <c r="S104" s="303">
        <v>120</v>
      </c>
      <c r="T104" s="303">
        <v>120</v>
      </c>
      <c r="U104" s="303">
        <v>12</v>
      </c>
      <c r="V104" s="330"/>
    </row>
    <row r="105" spans="1:22" s="135" customFormat="1" ht="56.25" x14ac:dyDescent="0.3">
      <c r="A105" s="146">
        <f t="shared" si="29"/>
        <v>76</v>
      </c>
      <c r="B105" s="142" t="s">
        <v>1002</v>
      </c>
      <c r="C105" s="143" t="s">
        <v>410</v>
      </c>
      <c r="D105" s="144" t="s">
        <v>12</v>
      </c>
      <c r="E105" s="144" t="s">
        <v>47</v>
      </c>
      <c r="F105" s="145">
        <v>250</v>
      </c>
      <c r="G105" s="410" t="s">
        <v>1003</v>
      </c>
      <c r="H105" s="406">
        <f t="shared" si="25"/>
        <v>0</v>
      </c>
      <c r="I105" s="357"/>
      <c r="J105" s="303">
        <f t="shared" si="28"/>
        <v>0</v>
      </c>
      <c r="K105" s="303"/>
      <c r="L105" s="303"/>
      <c r="M105" s="303"/>
      <c r="N105" s="303"/>
      <c r="O105" s="303"/>
      <c r="P105" s="303"/>
      <c r="Q105" s="303">
        <f t="shared" si="27"/>
        <v>0</v>
      </c>
      <c r="R105" s="303"/>
      <c r="S105" s="303"/>
      <c r="T105" s="303"/>
      <c r="U105" s="303"/>
      <c r="V105" s="330"/>
    </row>
    <row r="106" spans="1:22" s="135" customFormat="1" ht="37.5" x14ac:dyDescent="0.3">
      <c r="A106" s="146">
        <f t="shared" si="29"/>
        <v>77</v>
      </c>
      <c r="B106" s="142" t="s">
        <v>1004</v>
      </c>
      <c r="C106" s="143" t="s">
        <v>134</v>
      </c>
      <c r="D106" s="144" t="s">
        <v>128</v>
      </c>
      <c r="E106" s="144" t="s">
        <v>17</v>
      </c>
      <c r="F106" s="145">
        <v>500</v>
      </c>
      <c r="G106" s="410" t="s">
        <v>1005</v>
      </c>
      <c r="H106" s="406">
        <f t="shared" si="25"/>
        <v>0</v>
      </c>
      <c r="I106" s="357"/>
      <c r="J106" s="303">
        <f t="shared" si="28"/>
        <v>0</v>
      </c>
      <c r="K106" s="303"/>
      <c r="L106" s="303"/>
      <c r="M106" s="303"/>
      <c r="N106" s="303"/>
      <c r="O106" s="303"/>
      <c r="P106" s="303"/>
      <c r="Q106" s="303">
        <f t="shared" si="27"/>
        <v>0</v>
      </c>
      <c r="R106" s="303"/>
      <c r="S106" s="303"/>
      <c r="T106" s="303"/>
      <c r="U106" s="303"/>
      <c r="V106" s="330"/>
    </row>
    <row r="107" spans="1:22" s="135" customFormat="1" ht="56.25" x14ac:dyDescent="0.3">
      <c r="A107" s="146">
        <f t="shared" si="29"/>
        <v>78</v>
      </c>
      <c r="B107" s="142" t="s">
        <v>1006</v>
      </c>
      <c r="C107" s="143" t="s">
        <v>134</v>
      </c>
      <c r="D107" s="144" t="s">
        <v>128</v>
      </c>
      <c r="E107" s="144" t="s">
        <v>47</v>
      </c>
      <c r="F107" s="145">
        <v>300</v>
      </c>
      <c r="G107" s="410" t="s">
        <v>988</v>
      </c>
      <c r="H107" s="406">
        <f t="shared" si="25"/>
        <v>249520</v>
      </c>
      <c r="I107" s="357">
        <v>70000</v>
      </c>
      <c r="J107" s="303">
        <f t="shared" si="28"/>
        <v>18970</v>
      </c>
      <c r="K107" s="303"/>
      <c r="L107" s="303">
        <v>35000</v>
      </c>
      <c r="M107" s="303"/>
      <c r="N107" s="303"/>
      <c r="O107" s="303">
        <v>80000</v>
      </c>
      <c r="P107" s="303">
        <v>25000</v>
      </c>
      <c r="Q107" s="303">
        <f t="shared" ref="Q107" si="30">R107*700+S107*72+T107*8+U107*10</f>
        <v>20550</v>
      </c>
      <c r="R107" s="303">
        <v>12</v>
      </c>
      <c r="S107" s="303">
        <v>150</v>
      </c>
      <c r="T107" s="303">
        <v>150</v>
      </c>
      <c r="U107" s="303">
        <v>15</v>
      </c>
      <c r="V107" s="330"/>
    </row>
    <row r="108" spans="1:22" s="135" customFormat="1" ht="131.25" x14ac:dyDescent="0.3">
      <c r="A108" s="146">
        <f t="shared" si="29"/>
        <v>79</v>
      </c>
      <c r="B108" s="142" t="s">
        <v>1007</v>
      </c>
      <c r="C108" s="143" t="s">
        <v>1008</v>
      </c>
      <c r="D108" s="144" t="s">
        <v>128</v>
      </c>
      <c r="E108" s="144" t="s">
        <v>17</v>
      </c>
      <c r="F108" s="145">
        <v>260</v>
      </c>
      <c r="G108" s="410" t="s">
        <v>1009</v>
      </c>
      <c r="H108" s="406">
        <f t="shared" si="25"/>
        <v>0</v>
      </c>
      <c r="I108" s="357"/>
      <c r="J108" s="303">
        <f t="shared" si="28"/>
        <v>0</v>
      </c>
      <c r="K108" s="303"/>
      <c r="L108" s="303"/>
      <c r="M108" s="303"/>
      <c r="N108" s="303"/>
      <c r="O108" s="303"/>
      <c r="P108" s="303"/>
      <c r="Q108" s="303">
        <f t="shared" si="27"/>
        <v>0</v>
      </c>
      <c r="R108" s="303"/>
      <c r="S108" s="303"/>
      <c r="T108" s="303"/>
      <c r="U108" s="303"/>
      <c r="V108" s="330"/>
    </row>
    <row r="109" spans="1:22" s="135" customFormat="1" ht="20.25" x14ac:dyDescent="0.3">
      <c r="A109" s="587" t="s">
        <v>154</v>
      </c>
      <c r="B109" s="588"/>
      <c r="C109" s="588"/>
      <c r="D109" s="588"/>
      <c r="E109" s="588"/>
      <c r="F109" s="148"/>
      <c r="G109" s="408"/>
      <c r="H109" s="406">
        <f t="shared" si="25"/>
        <v>0</v>
      </c>
      <c r="I109" s="357"/>
      <c r="J109" s="303">
        <f t="shared" si="28"/>
        <v>0</v>
      </c>
      <c r="K109" s="303"/>
      <c r="L109" s="303"/>
      <c r="M109" s="303"/>
      <c r="N109" s="303"/>
      <c r="O109" s="303"/>
      <c r="P109" s="303"/>
      <c r="Q109" s="303">
        <f t="shared" si="27"/>
        <v>0</v>
      </c>
      <c r="R109" s="303"/>
      <c r="S109" s="303"/>
      <c r="T109" s="303"/>
      <c r="U109" s="303"/>
      <c r="V109" s="330"/>
    </row>
    <row r="110" spans="1:22" s="135" customFormat="1" ht="37.5" x14ac:dyDescent="0.3">
      <c r="A110" s="146">
        <v>80</v>
      </c>
      <c r="B110" s="142" t="s">
        <v>1010</v>
      </c>
      <c r="C110" s="143" t="s">
        <v>17</v>
      </c>
      <c r="D110" s="144" t="s">
        <v>1011</v>
      </c>
      <c r="E110" s="144" t="s">
        <v>47</v>
      </c>
      <c r="F110" s="145">
        <v>300</v>
      </c>
      <c r="G110" s="410" t="s">
        <v>1012</v>
      </c>
      <c r="H110" s="406">
        <f t="shared" si="25"/>
        <v>494080</v>
      </c>
      <c r="I110" s="357">
        <v>120000</v>
      </c>
      <c r="J110" s="303">
        <f t="shared" si="28"/>
        <v>32520.000000000004</v>
      </c>
      <c r="K110" s="303"/>
      <c r="L110" s="303">
        <v>300000</v>
      </c>
      <c r="M110" s="303"/>
      <c r="N110" s="303"/>
      <c r="O110" s="303"/>
      <c r="P110" s="303"/>
      <c r="Q110" s="303">
        <f t="shared" si="27"/>
        <v>41560</v>
      </c>
      <c r="R110" s="303">
        <v>36</v>
      </c>
      <c r="S110" s="303">
        <v>200</v>
      </c>
      <c r="T110" s="303">
        <v>200</v>
      </c>
      <c r="U110" s="303">
        <v>36</v>
      </c>
      <c r="V110" s="330"/>
    </row>
    <row r="111" spans="1:22" s="262" customFormat="1" ht="37.5" x14ac:dyDescent="0.3">
      <c r="A111" s="146">
        <f>1+A110</f>
        <v>81</v>
      </c>
      <c r="B111" s="219" t="s">
        <v>1905</v>
      </c>
      <c r="C111" s="220"/>
      <c r="D111" s="151" t="s">
        <v>2</v>
      </c>
      <c r="E111" s="151" t="s">
        <v>47</v>
      </c>
      <c r="F111" s="151">
        <v>100</v>
      </c>
      <c r="G111" s="151" t="s">
        <v>1012</v>
      </c>
      <c r="H111" s="406">
        <f t="shared" si="25"/>
        <v>0</v>
      </c>
      <c r="I111" s="359"/>
      <c r="J111" s="303">
        <f t="shared" si="28"/>
        <v>0</v>
      </c>
      <c r="K111" s="225"/>
      <c r="L111" s="225"/>
      <c r="M111" s="225"/>
      <c r="N111" s="225"/>
      <c r="O111" s="225"/>
      <c r="P111" s="225"/>
      <c r="Q111" s="303">
        <f t="shared" si="27"/>
        <v>0</v>
      </c>
      <c r="R111" s="225"/>
      <c r="S111" s="225"/>
      <c r="T111" s="225"/>
      <c r="U111" s="225"/>
      <c r="V111" s="204"/>
    </row>
    <row r="112" spans="1:22" s="135" customFormat="1" ht="20.25" x14ac:dyDescent="0.3">
      <c r="A112" s="146">
        <f t="shared" ref="A112:A134" si="31">1+A111</f>
        <v>82</v>
      </c>
      <c r="B112" s="142" t="s">
        <v>1013</v>
      </c>
      <c r="C112" s="145">
        <v>14</v>
      </c>
      <c r="D112" s="144" t="s">
        <v>0</v>
      </c>
      <c r="E112" s="144" t="s">
        <v>47</v>
      </c>
      <c r="F112" s="145">
        <v>132</v>
      </c>
      <c r="G112" s="410" t="s">
        <v>652</v>
      </c>
      <c r="H112" s="406">
        <f t="shared" si="25"/>
        <v>88450</v>
      </c>
      <c r="I112" s="357">
        <v>20000</v>
      </c>
      <c r="J112" s="303">
        <f t="shared" si="28"/>
        <v>5420</v>
      </c>
      <c r="K112" s="303"/>
      <c r="L112" s="303">
        <v>25000</v>
      </c>
      <c r="M112" s="303"/>
      <c r="N112" s="303"/>
      <c r="O112" s="303"/>
      <c r="P112" s="303">
        <v>30000</v>
      </c>
      <c r="Q112" s="303">
        <f t="shared" si="27"/>
        <v>8030</v>
      </c>
      <c r="R112" s="303">
        <v>8</v>
      </c>
      <c r="S112" s="303">
        <v>30</v>
      </c>
      <c r="T112" s="303">
        <v>30</v>
      </c>
      <c r="U112" s="303">
        <v>3</v>
      </c>
      <c r="V112" s="330" t="s">
        <v>1966</v>
      </c>
    </row>
    <row r="113" spans="1:22" s="135" customFormat="1" ht="37.5" x14ac:dyDescent="0.3">
      <c r="A113" s="146">
        <f t="shared" si="31"/>
        <v>83</v>
      </c>
      <c r="B113" s="142" t="s">
        <v>1014</v>
      </c>
      <c r="C113" s="143" t="s">
        <v>452</v>
      </c>
      <c r="D113" s="144" t="s">
        <v>0</v>
      </c>
      <c r="E113" s="144" t="s">
        <v>47</v>
      </c>
      <c r="F113" s="145">
        <v>336</v>
      </c>
      <c r="G113" s="410" t="s">
        <v>1009</v>
      </c>
      <c r="H113" s="406">
        <f t="shared" si="25"/>
        <v>98450</v>
      </c>
      <c r="I113" s="357">
        <v>20000</v>
      </c>
      <c r="J113" s="303">
        <f t="shared" ref="J113:J116" si="32">I113*27.1%</f>
        <v>5420</v>
      </c>
      <c r="K113" s="303"/>
      <c r="L113" s="303">
        <v>35000</v>
      </c>
      <c r="M113" s="303"/>
      <c r="N113" s="303"/>
      <c r="O113" s="303"/>
      <c r="P113" s="303">
        <v>30000</v>
      </c>
      <c r="Q113" s="303">
        <f t="shared" ref="Q113:Q116" si="33">R113*700+S113*72+T113*8+U113*10</f>
        <v>8030</v>
      </c>
      <c r="R113" s="303">
        <v>8</v>
      </c>
      <c r="S113" s="303">
        <v>30</v>
      </c>
      <c r="T113" s="303">
        <v>30</v>
      </c>
      <c r="U113" s="303">
        <v>3</v>
      </c>
      <c r="V113" s="330" t="s">
        <v>1966</v>
      </c>
    </row>
    <row r="114" spans="1:22" s="135" customFormat="1" ht="56.25" x14ac:dyDescent="0.3">
      <c r="A114" s="146">
        <f t="shared" si="31"/>
        <v>84</v>
      </c>
      <c r="B114" s="142" t="s">
        <v>1015</v>
      </c>
      <c r="C114" s="143" t="s">
        <v>453</v>
      </c>
      <c r="D114" s="144" t="s">
        <v>112</v>
      </c>
      <c r="E114" s="144" t="s">
        <v>47</v>
      </c>
      <c r="F114" s="145">
        <v>250</v>
      </c>
      <c r="G114" s="410" t="s">
        <v>1000</v>
      </c>
      <c r="H114" s="406">
        <f t="shared" si="25"/>
        <v>88450</v>
      </c>
      <c r="I114" s="357">
        <v>20000</v>
      </c>
      <c r="J114" s="303">
        <f t="shared" si="32"/>
        <v>5420</v>
      </c>
      <c r="K114" s="303"/>
      <c r="L114" s="303">
        <v>25000</v>
      </c>
      <c r="M114" s="303"/>
      <c r="N114" s="303"/>
      <c r="O114" s="303"/>
      <c r="P114" s="303">
        <v>30000</v>
      </c>
      <c r="Q114" s="303">
        <f t="shared" si="33"/>
        <v>8030</v>
      </c>
      <c r="R114" s="303">
        <v>8</v>
      </c>
      <c r="S114" s="303">
        <v>30</v>
      </c>
      <c r="T114" s="303">
        <v>30</v>
      </c>
      <c r="U114" s="303">
        <v>3</v>
      </c>
      <c r="V114" s="330" t="s">
        <v>1966</v>
      </c>
    </row>
    <row r="115" spans="1:22" s="135" customFormat="1" ht="93.75" x14ac:dyDescent="0.3">
      <c r="A115" s="146">
        <f t="shared" si="31"/>
        <v>85</v>
      </c>
      <c r="B115" s="142" t="s">
        <v>1016</v>
      </c>
      <c r="C115" s="143" t="s">
        <v>116</v>
      </c>
      <c r="D115" s="144" t="s">
        <v>112</v>
      </c>
      <c r="E115" s="144" t="s">
        <v>47</v>
      </c>
      <c r="F115" s="145">
        <v>100</v>
      </c>
      <c r="G115" s="410" t="s">
        <v>1017</v>
      </c>
      <c r="H115" s="406">
        <f t="shared" si="25"/>
        <v>88450</v>
      </c>
      <c r="I115" s="357">
        <v>20000</v>
      </c>
      <c r="J115" s="303">
        <f t="shared" si="32"/>
        <v>5420</v>
      </c>
      <c r="K115" s="303"/>
      <c r="L115" s="303">
        <v>25000</v>
      </c>
      <c r="M115" s="303"/>
      <c r="N115" s="303"/>
      <c r="O115" s="303"/>
      <c r="P115" s="303">
        <v>30000</v>
      </c>
      <c r="Q115" s="303">
        <f t="shared" si="33"/>
        <v>8030</v>
      </c>
      <c r="R115" s="303">
        <v>8</v>
      </c>
      <c r="S115" s="303">
        <v>30</v>
      </c>
      <c r="T115" s="303">
        <v>30</v>
      </c>
      <c r="U115" s="303">
        <v>3</v>
      </c>
      <c r="V115" s="330" t="s">
        <v>1966</v>
      </c>
    </row>
    <row r="116" spans="1:22" s="135" customFormat="1" ht="37.5" x14ac:dyDescent="0.3">
      <c r="A116" s="146">
        <f t="shared" si="31"/>
        <v>86</v>
      </c>
      <c r="B116" s="142" t="s">
        <v>1018</v>
      </c>
      <c r="C116" s="143" t="s">
        <v>125</v>
      </c>
      <c r="D116" s="144" t="s">
        <v>2</v>
      </c>
      <c r="E116" s="144" t="s">
        <v>47</v>
      </c>
      <c r="F116" s="145">
        <v>200</v>
      </c>
      <c r="G116" s="410" t="s">
        <v>652</v>
      </c>
      <c r="H116" s="406">
        <f t="shared" si="25"/>
        <v>88450</v>
      </c>
      <c r="I116" s="357">
        <v>20000</v>
      </c>
      <c r="J116" s="303">
        <f t="shared" si="32"/>
        <v>5420</v>
      </c>
      <c r="K116" s="303"/>
      <c r="L116" s="303">
        <v>25000</v>
      </c>
      <c r="M116" s="303"/>
      <c r="N116" s="303"/>
      <c r="O116" s="303"/>
      <c r="P116" s="303">
        <v>30000</v>
      </c>
      <c r="Q116" s="303">
        <f t="shared" si="33"/>
        <v>8030</v>
      </c>
      <c r="R116" s="303">
        <v>8</v>
      </c>
      <c r="S116" s="303">
        <v>30</v>
      </c>
      <c r="T116" s="303">
        <v>30</v>
      </c>
      <c r="U116" s="303">
        <v>3</v>
      </c>
      <c r="V116" s="330" t="s">
        <v>1966</v>
      </c>
    </row>
    <row r="117" spans="1:22" s="135" customFormat="1" ht="37.5" x14ac:dyDescent="0.3">
      <c r="A117" s="146">
        <f t="shared" si="31"/>
        <v>87</v>
      </c>
      <c r="B117" s="142" t="s">
        <v>399</v>
      </c>
      <c r="C117" s="143" t="s">
        <v>17</v>
      </c>
      <c r="D117" s="144" t="s">
        <v>151</v>
      </c>
      <c r="E117" s="144" t="s">
        <v>47</v>
      </c>
      <c r="F117" s="145">
        <v>3000</v>
      </c>
      <c r="G117" s="410" t="s">
        <v>652</v>
      </c>
      <c r="H117" s="406">
        <f t="shared" si="25"/>
        <v>1445370</v>
      </c>
      <c r="I117" s="357">
        <v>40000</v>
      </c>
      <c r="J117" s="303">
        <f t="shared" si="28"/>
        <v>10840</v>
      </c>
      <c r="K117" s="303"/>
      <c r="L117" s="303">
        <v>40000</v>
      </c>
      <c r="M117" s="303"/>
      <c r="N117" s="303"/>
      <c r="O117" s="303"/>
      <c r="P117" s="303">
        <v>1350000</v>
      </c>
      <c r="Q117" s="303">
        <f t="shared" si="27"/>
        <v>4530</v>
      </c>
      <c r="R117" s="303">
        <v>3</v>
      </c>
      <c r="S117" s="303">
        <v>30</v>
      </c>
      <c r="T117" s="303">
        <v>30</v>
      </c>
      <c r="U117" s="303">
        <v>3</v>
      </c>
      <c r="V117" s="330" t="s">
        <v>1967</v>
      </c>
    </row>
    <row r="118" spans="1:22" s="135" customFormat="1" ht="20.25" x14ac:dyDescent="0.3">
      <c r="A118" s="146">
        <f t="shared" si="31"/>
        <v>88</v>
      </c>
      <c r="B118" s="142" t="s">
        <v>130</v>
      </c>
      <c r="C118" s="143" t="s">
        <v>410</v>
      </c>
      <c r="D118" s="144" t="s">
        <v>33</v>
      </c>
      <c r="E118" s="144" t="s">
        <v>17</v>
      </c>
      <c r="F118" s="145">
        <v>150</v>
      </c>
      <c r="G118" s="410" t="s">
        <v>652</v>
      </c>
      <c r="H118" s="406">
        <f t="shared" si="25"/>
        <v>348450</v>
      </c>
      <c r="I118" s="357">
        <v>20000</v>
      </c>
      <c r="J118" s="303">
        <f t="shared" si="28"/>
        <v>5420</v>
      </c>
      <c r="K118" s="303"/>
      <c r="L118" s="303">
        <v>35000</v>
      </c>
      <c r="M118" s="303"/>
      <c r="N118" s="303">
        <v>150000</v>
      </c>
      <c r="O118" s="303">
        <v>100000</v>
      </c>
      <c r="P118" s="303">
        <v>30000</v>
      </c>
      <c r="Q118" s="303">
        <f t="shared" si="27"/>
        <v>8030</v>
      </c>
      <c r="R118" s="303">
        <v>8</v>
      </c>
      <c r="S118" s="303">
        <v>30</v>
      </c>
      <c r="T118" s="303">
        <v>30</v>
      </c>
      <c r="U118" s="303">
        <v>3</v>
      </c>
      <c r="V118" s="330" t="s">
        <v>1966</v>
      </c>
    </row>
    <row r="119" spans="1:22" s="135" customFormat="1" ht="37.5" x14ac:dyDescent="0.3">
      <c r="A119" s="146">
        <f t="shared" si="31"/>
        <v>89</v>
      </c>
      <c r="B119" s="142" t="s">
        <v>1039</v>
      </c>
      <c r="C119" s="143" t="s">
        <v>134</v>
      </c>
      <c r="D119" s="144" t="s">
        <v>33</v>
      </c>
      <c r="E119" s="144" t="s">
        <v>432</v>
      </c>
      <c r="F119" s="145">
        <v>288</v>
      </c>
      <c r="G119" s="410" t="s">
        <v>652</v>
      </c>
      <c r="H119" s="406">
        <f t="shared" si="25"/>
        <v>0</v>
      </c>
      <c r="I119" s="357"/>
      <c r="J119" s="303">
        <f t="shared" si="28"/>
        <v>0</v>
      </c>
      <c r="K119" s="303"/>
      <c r="L119" s="303"/>
      <c r="M119" s="303"/>
      <c r="N119" s="303"/>
      <c r="O119" s="303"/>
      <c r="P119" s="303"/>
      <c r="Q119" s="303">
        <f t="shared" si="27"/>
        <v>0</v>
      </c>
      <c r="R119" s="303"/>
      <c r="S119" s="303"/>
      <c r="T119" s="303"/>
      <c r="U119" s="303"/>
      <c r="V119" s="330"/>
    </row>
    <row r="120" spans="1:22" s="135" customFormat="1" ht="37.5" x14ac:dyDescent="0.3">
      <c r="A120" s="146">
        <f t="shared" si="31"/>
        <v>90</v>
      </c>
      <c r="B120" s="142" t="s">
        <v>1040</v>
      </c>
      <c r="C120" s="143" t="s">
        <v>131</v>
      </c>
      <c r="D120" s="144" t="s">
        <v>33</v>
      </c>
      <c r="E120" s="144" t="s">
        <v>17</v>
      </c>
      <c r="F120" s="145">
        <v>150</v>
      </c>
      <c r="G120" s="410" t="s">
        <v>652</v>
      </c>
      <c r="H120" s="406">
        <f t="shared" si="25"/>
        <v>0</v>
      </c>
      <c r="I120" s="357"/>
      <c r="J120" s="303">
        <f t="shared" si="28"/>
        <v>0</v>
      </c>
      <c r="K120" s="303"/>
      <c r="L120" s="303"/>
      <c r="M120" s="303"/>
      <c r="N120" s="303"/>
      <c r="O120" s="303"/>
      <c r="P120" s="303"/>
      <c r="Q120" s="303">
        <f t="shared" si="27"/>
        <v>0</v>
      </c>
      <c r="R120" s="303"/>
      <c r="S120" s="303"/>
      <c r="T120" s="303"/>
      <c r="U120" s="303"/>
      <c r="V120" s="330"/>
    </row>
    <row r="121" spans="1:22" s="135" customFormat="1" ht="37.5" x14ac:dyDescent="0.3">
      <c r="A121" s="146">
        <f t="shared" si="31"/>
        <v>91</v>
      </c>
      <c r="B121" s="142" t="s">
        <v>1019</v>
      </c>
      <c r="C121" s="143" t="s">
        <v>410</v>
      </c>
      <c r="D121" s="144" t="s">
        <v>1</v>
      </c>
      <c r="E121" s="144" t="s">
        <v>47</v>
      </c>
      <c r="F121" s="145">
        <v>200</v>
      </c>
      <c r="G121" s="410" t="s">
        <v>652</v>
      </c>
      <c r="H121" s="406">
        <f t="shared" si="25"/>
        <v>278450</v>
      </c>
      <c r="I121" s="357">
        <v>20000</v>
      </c>
      <c r="J121" s="303">
        <f t="shared" ref="J121" si="34">I121*27.1%</f>
        <v>5420</v>
      </c>
      <c r="K121" s="303"/>
      <c r="L121" s="303">
        <v>35000</v>
      </c>
      <c r="M121" s="303"/>
      <c r="N121" s="303">
        <v>100000</v>
      </c>
      <c r="O121" s="303">
        <v>80000</v>
      </c>
      <c r="P121" s="303">
        <v>30000</v>
      </c>
      <c r="Q121" s="303">
        <f t="shared" ref="Q121" si="35">R121*700+S121*72+T121*8+U121*10</f>
        <v>8030</v>
      </c>
      <c r="R121" s="303">
        <v>8</v>
      </c>
      <c r="S121" s="303">
        <v>30</v>
      </c>
      <c r="T121" s="303">
        <v>30</v>
      </c>
      <c r="U121" s="303">
        <v>3</v>
      </c>
      <c r="V121" s="330" t="s">
        <v>1966</v>
      </c>
    </row>
    <row r="122" spans="1:22" s="135" customFormat="1" ht="37.5" x14ac:dyDescent="0.3">
      <c r="A122" s="146">
        <f t="shared" si="31"/>
        <v>92</v>
      </c>
      <c r="B122" s="142" t="s">
        <v>1020</v>
      </c>
      <c r="C122" s="151" t="s">
        <v>17</v>
      </c>
      <c r="D122" s="144" t="s">
        <v>29</v>
      </c>
      <c r="E122" s="144" t="s">
        <v>432</v>
      </c>
      <c r="F122" s="145">
        <v>80</v>
      </c>
      <c r="G122" s="410" t="s">
        <v>652</v>
      </c>
      <c r="H122" s="406">
        <f t="shared" si="25"/>
        <v>214950</v>
      </c>
      <c r="I122" s="357">
        <v>20000</v>
      </c>
      <c r="J122" s="303">
        <f t="shared" si="28"/>
        <v>5420</v>
      </c>
      <c r="K122" s="303"/>
      <c r="L122" s="303">
        <v>35000</v>
      </c>
      <c r="M122" s="303"/>
      <c r="N122" s="303"/>
      <c r="O122" s="303">
        <v>50000</v>
      </c>
      <c r="P122" s="303">
        <v>100000</v>
      </c>
      <c r="Q122" s="303">
        <f t="shared" si="27"/>
        <v>4530</v>
      </c>
      <c r="R122" s="303">
        <v>3</v>
      </c>
      <c r="S122" s="303">
        <v>30</v>
      </c>
      <c r="T122" s="303">
        <v>30</v>
      </c>
      <c r="U122" s="303">
        <v>3</v>
      </c>
      <c r="V122" s="330"/>
    </row>
    <row r="123" spans="1:22" s="135" customFormat="1" ht="56.25" x14ac:dyDescent="0.3">
      <c r="A123" s="146">
        <f t="shared" si="31"/>
        <v>93</v>
      </c>
      <c r="B123" s="142" t="s">
        <v>1021</v>
      </c>
      <c r="C123" s="145">
        <v>5</v>
      </c>
      <c r="D123" s="144" t="s">
        <v>2</v>
      </c>
      <c r="E123" s="144" t="s">
        <v>432</v>
      </c>
      <c r="F123" s="145">
        <v>100</v>
      </c>
      <c r="G123" s="410" t="s">
        <v>652</v>
      </c>
      <c r="H123" s="406">
        <f t="shared" si="25"/>
        <v>150000</v>
      </c>
      <c r="I123" s="357"/>
      <c r="J123" s="303">
        <f t="shared" si="28"/>
        <v>0</v>
      </c>
      <c r="K123" s="303"/>
      <c r="L123" s="303"/>
      <c r="M123" s="303"/>
      <c r="N123" s="303"/>
      <c r="O123" s="303"/>
      <c r="P123" s="303">
        <v>150000</v>
      </c>
      <c r="Q123" s="303">
        <f t="shared" si="27"/>
        <v>0</v>
      </c>
      <c r="R123" s="303"/>
      <c r="S123" s="303"/>
      <c r="T123" s="303"/>
      <c r="U123" s="303"/>
      <c r="V123" s="330" t="s">
        <v>1968</v>
      </c>
    </row>
    <row r="124" spans="1:22" s="135" customFormat="1" ht="75" x14ac:dyDescent="0.3">
      <c r="A124" s="146">
        <f t="shared" si="31"/>
        <v>94</v>
      </c>
      <c r="B124" s="142" t="s">
        <v>621</v>
      </c>
      <c r="C124" s="145">
        <v>6</v>
      </c>
      <c r="D124" s="144" t="s">
        <v>18</v>
      </c>
      <c r="E124" s="144" t="s">
        <v>432</v>
      </c>
      <c r="F124" s="145">
        <v>30000</v>
      </c>
      <c r="G124" s="410" t="s">
        <v>652</v>
      </c>
      <c r="H124" s="406">
        <f t="shared" si="25"/>
        <v>150000</v>
      </c>
      <c r="I124" s="357"/>
      <c r="J124" s="303">
        <f t="shared" si="28"/>
        <v>0</v>
      </c>
      <c r="K124" s="303"/>
      <c r="L124" s="303"/>
      <c r="M124" s="303"/>
      <c r="N124" s="303"/>
      <c r="O124" s="303"/>
      <c r="P124" s="303">
        <v>150000</v>
      </c>
      <c r="Q124" s="303">
        <f t="shared" si="27"/>
        <v>0</v>
      </c>
      <c r="R124" s="303"/>
      <c r="S124" s="303"/>
      <c r="T124" s="303"/>
      <c r="U124" s="303"/>
      <c r="V124" s="330" t="s">
        <v>1969</v>
      </c>
    </row>
    <row r="125" spans="1:22" s="135" customFormat="1" ht="56.25" x14ac:dyDescent="0.3">
      <c r="A125" s="146">
        <f t="shared" si="31"/>
        <v>95</v>
      </c>
      <c r="B125" s="142" t="s">
        <v>430</v>
      </c>
      <c r="C125" s="143" t="s">
        <v>452</v>
      </c>
      <c r="D125" s="144" t="s">
        <v>13</v>
      </c>
      <c r="E125" s="144" t="s">
        <v>128</v>
      </c>
      <c r="F125" s="145">
        <v>100</v>
      </c>
      <c r="G125" s="410" t="s">
        <v>988</v>
      </c>
      <c r="H125" s="406">
        <f>SUM(I125:Q125)</f>
        <v>75000</v>
      </c>
      <c r="I125" s="357"/>
      <c r="J125" s="303">
        <f t="shared" si="28"/>
        <v>0</v>
      </c>
      <c r="K125" s="303"/>
      <c r="L125" s="303">
        <v>25000</v>
      </c>
      <c r="M125" s="303"/>
      <c r="N125" s="303"/>
      <c r="O125" s="303"/>
      <c r="P125" s="303">
        <v>50000</v>
      </c>
      <c r="Q125" s="303">
        <f t="shared" si="27"/>
        <v>0</v>
      </c>
      <c r="R125" s="303"/>
      <c r="S125" s="303"/>
      <c r="T125" s="303"/>
      <c r="U125" s="303"/>
      <c r="V125" s="330"/>
    </row>
    <row r="126" spans="1:22" s="135" customFormat="1" ht="37.5" x14ac:dyDescent="0.3">
      <c r="A126" s="146">
        <f t="shared" si="31"/>
        <v>96</v>
      </c>
      <c r="B126" s="142" t="s">
        <v>1041</v>
      </c>
      <c r="C126" s="143" t="s">
        <v>452</v>
      </c>
      <c r="D126" s="144" t="s">
        <v>45</v>
      </c>
      <c r="E126" s="144" t="s">
        <v>128</v>
      </c>
      <c r="F126" s="145">
        <v>50</v>
      </c>
      <c r="G126" s="410" t="s">
        <v>988</v>
      </c>
      <c r="H126" s="406">
        <f t="shared" si="25"/>
        <v>0</v>
      </c>
      <c r="I126" s="357"/>
      <c r="J126" s="303">
        <f t="shared" si="28"/>
        <v>0</v>
      </c>
      <c r="K126" s="303"/>
      <c r="L126" s="303"/>
      <c r="M126" s="303"/>
      <c r="N126" s="303"/>
      <c r="O126" s="303"/>
      <c r="P126" s="303"/>
      <c r="Q126" s="303">
        <f t="shared" si="27"/>
        <v>0</v>
      </c>
      <c r="R126" s="303"/>
      <c r="S126" s="303"/>
      <c r="T126" s="303"/>
      <c r="U126" s="303"/>
      <c r="V126" s="330"/>
    </row>
    <row r="127" spans="1:22" s="135" customFormat="1" ht="37.5" x14ac:dyDescent="0.3">
      <c r="A127" s="146">
        <f t="shared" si="31"/>
        <v>97</v>
      </c>
      <c r="B127" s="142" t="s">
        <v>132</v>
      </c>
      <c r="C127" s="143" t="s">
        <v>134</v>
      </c>
      <c r="D127" s="144" t="s">
        <v>1</v>
      </c>
      <c r="E127" s="144" t="s">
        <v>133</v>
      </c>
      <c r="F127" s="145">
        <v>196</v>
      </c>
      <c r="G127" s="410" t="s">
        <v>1022</v>
      </c>
      <c r="H127" s="406">
        <f t="shared" si="25"/>
        <v>35000</v>
      </c>
      <c r="I127" s="357"/>
      <c r="J127" s="303">
        <f t="shared" si="28"/>
        <v>0</v>
      </c>
      <c r="K127" s="303"/>
      <c r="L127" s="303"/>
      <c r="M127" s="303"/>
      <c r="N127" s="303"/>
      <c r="O127" s="303"/>
      <c r="P127" s="303">
        <v>35000</v>
      </c>
      <c r="Q127" s="303">
        <f t="shared" si="27"/>
        <v>0</v>
      </c>
      <c r="R127" s="303"/>
      <c r="S127" s="303"/>
      <c r="T127" s="303"/>
      <c r="U127" s="303"/>
      <c r="V127" s="330" t="s">
        <v>1970</v>
      </c>
    </row>
    <row r="128" spans="1:22" s="135" customFormat="1" ht="37.5" x14ac:dyDescent="0.3">
      <c r="A128" s="146">
        <f t="shared" si="31"/>
        <v>98</v>
      </c>
      <c r="B128" s="142" t="s">
        <v>1023</v>
      </c>
      <c r="C128" s="143" t="s">
        <v>134</v>
      </c>
      <c r="D128" s="144" t="s">
        <v>10</v>
      </c>
      <c r="E128" s="144" t="s">
        <v>47</v>
      </c>
      <c r="F128" s="145">
        <v>260</v>
      </c>
      <c r="G128" s="410" t="s">
        <v>1024</v>
      </c>
      <c r="H128" s="406">
        <f t="shared" si="25"/>
        <v>58450</v>
      </c>
      <c r="I128" s="357">
        <v>20000</v>
      </c>
      <c r="J128" s="303">
        <f t="shared" si="28"/>
        <v>5420</v>
      </c>
      <c r="K128" s="303"/>
      <c r="L128" s="303">
        <v>25000</v>
      </c>
      <c r="M128" s="303"/>
      <c r="N128" s="303"/>
      <c r="O128" s="303"/>
      <c r="P128" s="303"/>
      <c r="Q128" s="303">
        <f t="shared" si="27"/>
        <v>8030</v>
      </c>
      <c r="R128" s="303">
        <v>8</v>
      </c>
      <c r="S128" s="303">
        <v>30</v>
      </c>
      <c r="T128" s="303">
        <v>30</v>
      </c>
      <c r="U128" s="303">
        <v>3</v>
      </c>
      <c r="V128" s="330" t="s">
        <v>1966</v>
      </c>
    </row>
    <row r="129" spans="1:22" s="135" customFormat="1" ht="56.25" x14ac:dyDescent="0.3">
      <c r="A129" s="146">
        <f t="shared" si="31"/>
        <v>99</v>
      </c>
      <c r="B129" s="142" t="s">
        <v>1025</v>
      </c>
      <c r="C129" s="143" t="s">
        <v>5</v>
      </c>
      <c r="D129" s="144" t="s">
        <v>0</v>
      </c>
      <c r="E129" s="144" t="s">
        <v>352</v>
      </c>
      <c r="F129" s="145">
        <v>176</v>
      </c>
      <c r="G129" s="410" t="s">
        <v>1009</v>
      </c>
      <c r="H129" s="407">
        <f t="shared" si="25"/>
        <v>63550</v>
      </c>
      <c r="I129" s="357">
        <v>50000</v>
      </c>
      <c r="J129" s="303">
        <f t="shared" si="28"/>
        <v>13550.000000000002</v>
      </c>
      <c r="K129" s="303"/>
      <c r="L129" s="303"/>
      <c r="M129" s="303"/>
      <c r="N129" s="303"/>
      <c r="O129" s="303"/>
      <c r="P129" s="303"/>
      <c r="Q129" s="303">
        <f t="shared" si="27"/>
        <v>0</v>
      </c>
      <c r="R129" s="303"/>
      <c r="S129" s="303"/>
      <c r="T129" s="303"/>
      <c r="U129" s="303"/>
      <c r="V129" s="330"/>
    </row>
    <row r="130" spans="1:22" s="135" customFormat="1" ht="56.25" x14ac:dyDescent="0.3">
      <c r="A130" s="146">
        <f t="shared" si="31"/>
        <v>100</v>
      </c>
      <c r="B130" s="142" t="s">
        <v>1026</v>
      </c>
      <c r="C130" s="143" t="s">
        <v>1907</v>
      </c>
      <c r="D130" s="144" t="s">
        <v>18</v>
      </c>
      <c r="E130" s="144" t="s">
        <v>352</v>
      </c>
      <c r="F130" s="145">
        <v>252</v>
      </c>
      <c r="G130" s="410" t="s">
        <v>1009</v>
      </c>
      <c r="H130" s="407">
        <f t="shared" si="25"/>
        <v>63550</v>
      </c>
      <c r="I130" s="357">
        <v>50000</v>
      </c>
      <c r="J130" s="303">
        <f t="shared" si="28"/>
        <v>13550.000000000002</v>
      </c>
      <c r="K130" s="303"/>
      <c r="L130" s="303"/>
      <c r="M130" s="303"/>
      <c r="N130" s="303"/>
      <c r="O130" s="303"/>
      <c r="P130" s="303"/>
      <c r="Q130" s="303">
        <f t="shared" si="27"/>
        <v>0</v>
      </c>
      <c r="R130" s="303"/>
      <c r="S130" s="303"/>
      <c r="T130" s="303"/>
      <c r="U130" s="303"/>
      <c r="V130" s="330"/>
    </row>
    <row r="131" spans="1:22" s="135" customFormat="1" ht="37.5" x14ac:dyDescent="0.3">
      <c r="A131" s="146">
        <f t="shared" si="31"/>
        <v>101</v>
      </c>
      <c r="B131" s="142" t="s">
        <v>1027</v>
      </c>
      <c r="C131" s="143" t="s">
        <v>134</v>
      </c>
      <c r="D131" s="144" t="s">
        <v>450</v>
      </c>
      <c r="E131" s="144" t="s">
        <v>451</v>
      </c>
      <c r="F131" s="145">
        <v>144</v>
      </c>
      <c r="G131" s="410" t="s">
        <v>1914</v>
      </c>
      <c r="H131" s="406">
        <f t="shared" si="25"/>
        <v>0</v>
      </c>
      <c r="I131" s="357"/>
      <c r="J131" s="303">
        <f t="shared" si="28"/>
        <v>0</v>
      </c>
      <c r="K131" s="303"/>
      <c r="L131" s="303"/>
      <c r="M131" s="303"/>
      <c r="N131" s="303"/>
      <c r="O131" s="303"/>
      <c r="P131" s="303"/>
      <c r="Q131" s="303">
        <f t="shared" si="27"/>
        <v>0</v>
      </c>
      <c r="R131" s="303"/>
      <c r="S131" s="303"/>
      <c r="T131" s="303"/>
      <c r="U131" s="303"/>
      <c r="V131" s="330"/>
    </row>
    <row r="132" spans="1:22" s="135" customFormat="1" ht="37.5" x14ac:dyDescent="0.3">
      <c r="A132" s="146">
        <f t="shared" si="31"/>
        <v>102</v>
      </c>
      <c r="B132" s="142" t="s">
        <v>1028</v>
      </c>
      <c r="C132" s="143" t="s">
        <v>617</v>
      </c>
      <c r="D132" s="144" t="s">
        <v>0</v>
      </c>
      <c r="E132" s="144" t="s">
        <v>432</v>
      </c>
      <c r="F132" s="145"/>
      <c r="G132" s="410" t="s">
        <v>1914</v>
      </c>
      <c r="H132" s="406">
        <f t="shared" si="25"/>
        <v>168450</v>
      </c>
      <c r="I132" s="357">
        <v>20000</v>
      </c>
      <c r="J132" s="303">
        <f t="shared" si="28"/>
        <v>5420</v>
      </c>
      <c r="K132" s="303"/>
      <c r="L132" s="303">
        <v>35000</v>
      </c>
      <c r="M132" s="303"/>
      <c r="N132" s="303"/>
      <c r="O132" s="303">
        <v>70000</v>
      </c>
      <c r="P132" s="303">
        <v>30000</v>
      </c>
      <c r="Q132" s="303">
        <f t="shared" si="27"/>
        <v>8030</v>
      </c>
      <c r="R132" s="303">
        <v>8</v>
      </c>
      <c r="S132" s="303">
        <v>30</v>
      </c>
      <c r="T132" s="303">
        <v>30</v>
      </c>
      <c r="U132" s="303">
        <v>3</v>
      </c>
      <c r="V132" s="330" t="s">
        <v>1966</v>
      </c>
    </row>
    <row r="133" spans="1:22" s="135" customFormat="1" ht="37.5" x14ac:dyDescent="0.3">
      <c r="A133" s="146">
        <f t="shared" si="31"/>
        <v>103</v>
      </c>
      <c r="B133" s="142" t="s">
        <v>1029</v>
      </c>
      <c r="C133" s="145">
        <v>7</v>
      </c>
      <c r="D133" s="144" t="s">
        <v>1</v>
      </c>
      <c r="E133" s="144" t="s">
        <v>432</v>
      </c>
      <c r="F133" s="145"/>
      <c r="G133" s="410" t="s">
        <v>1042</v>
      </c>
      <c r="H133" s="406">
        <f t="shared" si="25"/>
        <v>0</v>
      </c>
      <c r="I133" s="357"/>
      <c r="J133" s="303">
        <f t="shared" si="28"/>
        <v>0</v>
      </c>
      <c r="K133" s="303"/>
      <c r="L133" s="303"/>
      <c r="M133" s="303"/>
      <c r="N133" s="303"/>
      <c r="O133" s="303"/>
      <c r="P133" s="303"/>
      <c r="Q133" s="303">
        <f t="shared" si="27"/>
        <v>0</v>
      </c>
      <c r="R133" s="303"/>
      <c r="S133" s="303"/>
      <c r="T133" s="303"/>
      <c r="U133" s="303"/>
      <c r="V133" s="330"/>
    </row>
    <row r="134" spans="1:22" ht="131.25" x14ac:dyDescent="0.3">
      <c r="A134" s="146">
        <f t="shared" si="31"/>
        <v>104</v>
      </c>
      <c r="B134" s="142" t="s">
        <v>2185</v>
      </c>
      <c r="C134" s="145">
        <v>17</v>
      </c>
      <c r="D134" s="144" t="s">
        <v>12</v>
      </c>
      <c r="E134" s="144" t="s">
        <v>2186</v>
      </c>
      <c r="F134" s="145">
        <v>100</v>
      </c>
      <c r="G134" s="410" t="s">
        <v>1874</v>
      </c>
    </row>
  </sheetData>
  <autoFilter ref="A20:V133"/>
  <mergeCells count="20">
    <mergeCell ref="A21:E21"/>
    <mergeCell ref="E2:F2"/>
    <mergeCell ref="A15:F15"/>
    <mergeCell ref="D4:F4"/>
    <mergeCell ref="D5:F5"/>
    <mergeCell ref="A18:F18"/>
    <mergeCell ref="A16:F16"/>
    <mergeCell ref="B14:F14"/>
    <mergeCell ref="B7:F7"/>
    <mergeCell ref="E8:F8"/>
    <mergeCell ref="E9:F9"/>
    <mergeCell ref="B13:E13"/>
    <mergeCell ref="A34:E34"/>
    <mergeCell ref="A56:E56"/>
    <mergeCell ref="A76:E76"/>
    <mergeCell ref="A98:E98"/>
    <mergeCell ref="A109:E109"/>
    <mergeCell ref="A37:E37"/>
    <mergeCell ref="A60:E60"/>
    <mergeCell ref="A64:E64"/>
  </mergeCells>
  <conditionalFormatting sqref="G22">
    <cfRule type="expression" priority="1">
      <formula>IF(#REF!&gt;$H$22,0)</formula>
    </cfRule>
  </conditionalFormatting>
  <pageMargins left="0.23622047244094491" right="0" top="0.74803149606299213" bottom="0" header="0" footer="0"/>
  <pageSetup paperSize="9" scale="79" fitToHeight="0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1"/>
  <sheetViews>
    <sheetView tabSelected="1" topLeftCell="A47" zoomScaleNormal="100" workbookViewId="0">
      <selection activeCell="H53" sqref="H53"/>
    </sheetView>
  </sheetViews>
  <sheetFormatPr defaultColWidth="9.140625" defaultRowHeight="15" outlineLevelCol="1" x14ac:dyDescent="0.25"/>
  <cols>
    <col min="1" max="1" width="9.140625" style="56"/>
    <col min="2" max="2" width="22.28515625" style="68" customWidth="1"/>
    <col min="3" max="3" width="65.5703125" style="58" customWidth="1"/>
    <col min="4" max="4" width="22.42578125" style="67" bestFit="1" customWidth="1"/>
    <col min="5" max="5" width="12.85546875" style="59" customWidth="1"/>
    <col min="6" max="6" width="21.85546875" style="59" customWidth="1"/>
    <col min="7" max="7" width="10.42578125" style="68" customWidth="1"/>
    <col min="8" max="8" width="35" style="66" customWidth="1"/>
    <col min="9" max="9" width="0.28515625" style="56" customWidth="1"/>
    <col min="10" max="10" width="8" style="56" customWidth="1"/>
    <col min="11" max="11" width="19.7109375" style="349" hidden="1" customWidth="1" outlineLevel="1"/>
    <col min="12" max="12" width="14.28515625" style="56" hidden="1" customWidth="1" outlineLevel="1"/>
    <col min="13" max="24" width="0" style="56" hidden="1" customWidth="1" outlineLevel="1"/>
    <col min="25" max="25" width="12.140625" style="360" hidden="1" customWidth="1" outlineLevel="1"/>
    <col min="26" max="26" width="9.140625" style="56" collapsed="1"/>
    <col min="27" max="16384" width="9.140625" style="56"/>
  </cols>
  <sheetData>
    <row r="1" spans="1:25" ht="39" customHeight="1" x14ac:dyDescent="0.3">
      <c r="B1" s="603" t="s">
        <v>324</v>
      </c>
      <c r="C1" s="604"/>
      <c r="D1" s="604"/>
      <c r="E1" s="604"/>
      <c r="F1" s="604"/>
      <c r="G1" s="605"/>
      <c r="H1" s="83"/>
    </row>
    <row r="2" spans="1:25" ht="16.5" customHeight="1" x14ac:dyDescent="0.3">
      <c r="B2" s="104"/>
      <c r="C2" s="80"/>
      <c r="D2" s="85"/>
      <c r="E2" s="86"/>
      <c r="F2" s="86"/>
      <c r="G2" s="84"/>
      <c r="H2" s="88"/>
    </row>
    <row r="3" spans="1:25" s="360" customFormat="1" ht="47.25" x14ac:dyDescent="0.25">
      <c r="A3" s="157" t="s">
        <v>117</v>
      </c>
      <c r="B3" s="378" t="s">
        <v>1988</v>
      </c>
      <c r="C3" s="159" t="s">
        <v>118</v>
      </c>
      <c r="D3" s="379" t="s">
        <v>119</v>
      </c>
      <c r="E3" s="159" t="s">
        <v>120</v>
      </c>
      <c r="F3" s="159" t="s">
        <v>121</v>
      </c>
      <c r="G3" s="311" t="s">
        <v>356</v>
      </c>
      <c r="H3" s="159" t="s">
        <v>336</v>
      </c>
      <c r="K3" s="334"/>
      <c r="L3" s="13"/>
      <c r="M3" s="13"/>
      <c r="N3" s="13"/>
      <c r="O3" s="13"/>
      <c r="P3" s="13"/>
      <c r="Q3" s="13"/>
      <c r="R3" s="13"/>
      <c r="S3" s="13"/>
      <c r="T3" s="314"/>
      <c r="U3" s="312"/>
      <c r="V3" s="313"/>
      <c r="W3" s="312"/>
      <c r="X3" s="312"/>
      <c r="Y3" s="13"/>
    </row>
    <row r="4" spans="1:25" s="127" customFormat="1" ht="40.5" x14ac:dyDescent="0.3">
      <c r="A4" s="440"/>
      <c r="B4" s="118" t="s">
        <v>1072</v>
      </c>
      <c r="C4" s="118" t="s">
        <v>1072</v>
      </c>
      <c r="D4" s="160"/>
      <c r="E4" s="102"/>
      <c r="F4" s="102"/>
      <c r="G4" s="161"/>
      <c r="H4" s="162"/>
      <c r="I4" s="56"/>
      <c r="J4" s="56"/>
      <c r="K4" s="335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30"/>
    </row>
    <row r="5" spans="1:25" s="101" customFormat="1" ht="56.25" x14ac:dyDescent="0.3">
      <c r="A5" s="436">
        <v>1</v>
      </c>
      <c r="B5" s="129" t="s">
        <v>1072</v>
      </c>
      <c r="C5" s="166" t="s">
        <v>1083</v>
      </c>
      <c r="D5" s="166">
        <v>22</v>
      </c>
      <c r="E5" s="166" t="s">
        <v>13</v>
      </c>
      <c r="F5" s="166" t="s">
        <v>662</v>
      </c>
      <c r="G5" s="166">
        <v>40</v>
      </c>
      <c r="H5" s="167" t="s">
        <v>1084</v>
      </c>
      <c r="I5" s="127"/>
      <c r="J5" s="56"/>
      <c r="K5" s="336"/>
      <c r="L5" s="303"/>
      <c r="M5" s="225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30"/>
    </row>
    <row r="6" spans="1:25" ht="56.25" x14ac:dyDescent="0.3">
      <c r="A6" s="436">
        <v>2</v>
      </c>
      <c r="B6" s="129" t="s">
        <v>1072</v>
      </c>
      <c r="C6" s="166" t="s">
        <v>1085</v>
      </c>
      <c r="D6" s="166">
        <v>7</v>
      </c>
      <c r="E6" s="166" t="s">
        <v>0</v>
      </c>
      <c r="F6" s="166" t="s">
        <v>662</v>
      </c>
      <c r="G6" s="166">
        <v>40</v>
      </c>
      <c r="H6" s="167" t="s">
        <v>1084</v>
      </c>
      <c r="I6" s="127"/>
      <c r="K6" s="336"/>
      <c r="L6" s="172"/>
      <c r="M6" s="225"/>
      <c r="N6" s="172"/>
      <c r="O6" s="172"/>
      <c r="P6" s="172"/>
      <c r="Q6" s="172"/>
      <c r="R6" s="172"/>
      <c r="S6" s="172"/>
      <c r="T6" s="303"/>
      <c r="U6" s="172"/>
      <c r="V6" s="172"/>
      <c r="W6" s="172"/>
      <c r="X6" s="172"/>
      <c r="Y6" s="385"/>
    </row>
    <row r="7" spans="1:25" s="40" customFormat="1" ht="93.75" x14ac:dyDescent="0.3">
      <c r="A7" s="436">
        <v>3</v>
      </c>
      <c r="B7" s="129" t="s">
        <v>1072</v>
      </c>
      <c r="C7" s="166" t="s">
        <v>1460</v>
      </c>
      <c r="D7" s="166">
        <v>32</v>
      </c>
      <c r="E7" s="166" t="s">
        <v>1</v>
      </c>
      <c r="F7" s="166" t="s">
        <v>662</v>
      </c>
      <c r="G7" s="166">
        <v>70</v>
      </c>
      <c r="H7" s="167" t="s">
        <v>1084</v>
      </c>
      <c r="I7" s="127"/>
      <c r="J7" s="56"/>
      <c r="K7" s="336"/>
      <c r="L7" s="317"/>
      <c r="M7" s="225"/>
      <c r="N7" s="317"/>
      <c r="O7" s="317"/>
      <c r="P7" s="317"/>
      <c r="Q7" s="317"/>
      <c r="R7" s="317"/>
      <c r="S7" s="317"/>
      <c r="T7" s="303"/>
      <c r="U7" s="317"/>
      <c r="V7" s="317"/>
      <c r="W7" s="317"/>
      <c r="X7" s="317"/>
      <c r="Y7" s="386"/>
    </row>
    <row r="8" spans="1:25" ht="56.25" x14ac:dyDescent="0.3">
      <c r="A8" s="436">
        <v>4</v>
      </c>
      <c r="B8" s="129" t="s">
        <v>1072</v>
      </c>
      <c r="C8" s="166" t="s">
        <v>1461</v>
      </c>
      <c r="D8" s="166" t="s">
        <v>1089</v>
      </c>
      <c r="E8" s="166" t="s">
        <v>6</v>
      </c>
      <c r="F8" s="166" t="s">
        <v>662</v>
      </c>
      <c r="G8" s="166">
        <v>120</v>
      </c>
      <c r="H8" s="167" t="s">
        <v>1084</v>
      </c>
      <c r="I8" s="127"/>
      <c r="K8" s="336"/>
      <c r="L8" s="172"/>
      <c r="M8" s="225"/>
      <c r="N8" s="172"/>
      <c r="O8" s="172"/>
      <c r="P8" s="172"/>
      <c r="Q8" s="172"/>
      <c r="R8" s="172"/>
      <c r="S8" s="172"/>
      <c r="T8" s="303"/>
      <c r="U8" s="172"/>
      <c r="V8" s="172"/>
      <c r="W8" s="172"/>
      <c r="X8" s="172"/>
      <c r="Y8" s="385"/>
    </row>
    <row r="9" spans="1:25" s="127" customFormat="1" ht="20.25" x14ac:dyDescent="0.3">
      <c r="A9" s="440"/>
      <c r="B9" s="118" t="s">
        <v>1375</v>
      </c>
      <c r="C9" s="118" t="s">
        <v>1375</v>
      </c>
      <c r="D9" s="102"/>
      <c r="E9" s="102"/>
      <c r="F9" s="102"/>
      <c r="G9" s="177"/>
      <c r="H9" s="162"/>
      <c r="I9" s="56" t="s">
        <v>1376</v>
      </c>
      <c r="J9" s="56"/>
      <c r="K9" s="336"/>
      <c r="L9" s="176"/>
      <c r="M9" s="225"/>
      <c r="N9" s="176"/>
      <c r="O9" s="176"/>
      <c r="P9" s="176"/>
      <c r="Q9" s="176"/>
      <c r="R9" s="176"/>
      <c r="S9" s="176"/>
      <c r="T9" s="303"/>
      <c r="U9" s="176"/>
      <c r="V9" s="176"/>
      <c r="W9" s="176"/>
      <c r="X9" s="176"/>
      <c r="Y9" s="365"/>
    </row>
    <row r="10" spans="1:25" s="101" customFormat="1" ht="60.75" x14ac:dyDescent="0.3">
      <c r="A10" s="436">
        <v>5</v>
      </c>
      <c r="B10" s="112" t="s">
        <v>1375</v>
      </c>
      <c r="C10" s="112" t="s">
        <v>1378</v>
      </c>
      <c r="D10" s="205" t="s">
        <v>1371</v>
      </c>
      <c r="E10" s="112" t="s">
        <v>29</v>
      </c>
      <c r="F10" s="112" t="s">
        <v>1379</v>
      </c>
      <c r="G10" s="206">
        <v>200</v>
      </c>
      <c r="H10" s="128" t="s">
        <v>337</v>
      </c>
      <c r="I10" s="127" t="s">
        <v>1376</v>
      </c>
      <c r="J10" s="127"/>
      <c r="K10" s="336"/>
      <c r="L10" s="232"/>
      <c r="M10" s="225"/>
      <c r="N10" s="232"/>
      <c r="O10" s="232"/>
      <c r="P10" s="232"/>
      <c r="Q10" s="232"/>
      <c r="R10" s="232"/>
      <c r="S10" s="232"/>
      <c r="T10" s="303"/>
      <c r="U10" s="232"/>
      <c r="V10" s="232"/>
      <c r="W10" s="232"/>
      <c r="X10" s="232"/>
      <c r="Y10" s="319"/>
    </row>
    <row r="11" spans="1:25" s="101" customFormat="1" ht="40.5" x14ac:dyDescent="0.3">
      <c r="A11" s="436">
        <v>6</v>
      </c>
      <c r="B11" s="112" t="s">
        <v>1375</v>
      </c>
      <c r="C11" s="207" t="s">
        <v>1380</v>
      </c>
      <c r="D11" s="112" t="s">
        <v>22</v>
      </c>
      <c r="E11" s="112" t="s">
        <v>2</v>
      </c>
      <c r="F11" s="112" t="s">
        <v>458</v>
      </c>
      <c r="G11" s="206">
        <v>60</v>
      </c>
      <c r="H11" s="128" t="s">
        <v>337</v>
      </c>
      <c r="I11" s="127" t="s">
        <v>1376</v>
      </c>
      <c r="J11" s="127"/>
      <c r="K11" s="336"/>
      <c r="L11" s="232"/>
      <c r="M11" s="225"/>
      <c r="N11" s="232"/>
      <c r="O11" s="176"/>
      <c r="P11" s="232"/>
      <c r="Q11" s="232"/>
      <c r="R11" s="232"/>
      <c r="S11" s="232"/>
      <c r="T11" s="303"/>
      <c r="U11" s="232"/>
      <c r="V11" s="232"/>
      <c r="W11" s="232"/>
      <c r="X11" s="232"/>
      <c r="Y11" s="319"/>
    </row>
    <row r="12" spans="1:25" s="101" customFormat="1" ht="40.5" x14ac:dyDescent="0.3">
      <c r="A12" s="436">
        <v>7</v>
      </c>
      <c r="B12" s="112" t="s">
        <v>1375</v>
      </c>
      <c r="C12" s="207" t="s">
        <v>1381</v>
      </c>
      <c r="D12" s="112" t="s">
        <v>20</v>
      </c>
      <c r="E12" s="112" t="s">
        <v>0</v>
      </c>
      <c r="F12" s="112" t="s">
        <v>458</v>
      </c>
      <c r="G12" s="206">
        <v>100</v>
      </c>
      <c r="H12" s="128" t="s">
        <v>1382</v>
      </c>
      <c r="I12" s="127" t="s">
        <v>1376</v>
      </c>
      <c r="J12" s="127"/>
      <c r="K12" s="336"/>
      <c r="L12" s="232"/>
      <c r="M12" s="225"/>
      <c r="N12" s="232"/>
      <c r="O12" s="176"/>
      <c r="P12" s="232"/>
      <c r="Q12" s="232"/>
      <c r="R12" s="232"/>
      <c r="S12" s="232"/>
      <c r="T12" s="303"/>
      <c r="U12" s="232"/>
      <c r="V12" s="232"/>
      <c r="W12" s="232"/>
      <c r="X12" s="232"/>
      <c r="Y12" s="319"/>
    </row>
    <row r="13" spans="1:25" s="101" customFormat="1" ht="40.5" x14ac:dyDescent="0.3">
      <c r="A13" s="436">
        <v>8</v>
      </c>
      <c r="B13" s="112" t="s">
        <v>1375</v>
      </c>
      <c r="C13" s="207" t="s">
        <v>1383</v>
      </c>
      <c r="D13" s="130" t="s">
        <v>90</v>
      </c>
      <c r="E13" s="112" t="s">
        <v>16</v>
      </c>
      <c r="F13" s="112" t="s">
        <v>1384</v>
      </c>
      <c r="G13" s="206">
        <v>60</v>
      </c>
      <c r="H13" s="128" t="s">
        <v>1382</v>
      </c>
      <c r="I13" s="127" t="s">
        <v>1376</v>
      </c>
      <c r="J13" s="127"/>
      <c r="K13" s="336"/>
      <c r="L13" s="232"/>
      <c r="M13" s="225"/>
      <c r="N13" s="232"/>
      <c r="O13" s="232"/>
      <c r="P13" s="232"/>
      <c r="Q13" s="232"/>
      <c r="R13" s="232"/>
      <c r="S13" s="232"/>
      <c r="T13" s="303"/>
      <c r="U13" s="232"/>
      <c r="V13" s="232"/>
      <c r="W13" s="232"/>
      <c r="X13" s="232"/>
      <c r="Y13" s="319"/>
    </row>
    <row r="14" spans="1:25" s="127" customFormat="1" ht="40.5" x14ac:dyDescent="0.3">
      <c r="A14" s="436">
        <v>9</v>
      </c>
      <c r="B14" s="112" t="s">
        <v>1375</v>
      </c>
      <c r="C14" s="207" t="s">
        <v>1385</v>
      </c>
      <c r="D14" s="111" t="s">
        <v>93</v>
      </c>
      <c r="E14" s="112" t="s">
        <v>33</v>
      </c>
      <c r="F14" s="112" t="s">
        <v>458</v>
      </c>
      <c r="G14" s="206">
        <v>100</v>
      </c>
      <c r="H14" s="128" t="s">
        <v>1382</v>
      </c>
      <c r="I14" s="127" t="s">
        <v>1376</v>
      </c>
      <c r="K14" s="336"/>
      <c r="L14" s="176"/>
      <c r="M14" s="225"/>
      <c r="N14" s="176"/>
      <c r="O14" s="176"/>
      <c r="P14" s="176"/>
      <c r="Q14" s="176"/>
      <c r="R14" s="176"/>
      <c r="S14" s="176"/>
      <c r="T14" s="303"/>
      <c r="U14" s="176"/>
      <c r="V14" s="176"/>
      <c r="W14" s="176"/>
      <c r="X14" s="176"/>
      <c r="Y14" s="365"/>
    </row>
    <row r="15" spans="1:25" s="127" customFormat="1" ht="40.5" x14ac:dyDescent="0.3">
      <c r="A15" s="436">
        <v>10</v>
      </c>
      <c r="B15" s="112" t="s">
        <v>1375</v>
      </c>
      <c r="C15" s="207" t="s">
        <v>1386</v>
      </c>
      <c r="D15" s="111" t="s">
        <v>1229</v>
      </c>
      <c r="E15" s="112" t="s">
        <v>1</v>
      </c>
      <c r="F15" s="112" t="s">
        <v>513</v>
      </c>
      <c r="G15" s="206">
        <v>60</v>
      </c>
      <c r="H15" s="112" t="s">
        <v>1382</v>
      </c>
      <c r="I15" s="127" t="s">
        <v>1376</v>
      </c>
      <c r="K15" s="336"/>
      <c r="L15" s="176"/>
      <c r="M15" s="225"/>
      <c r="N15" s="176"/>
      <c r="O15" s="176"/>
      <c r="P15" s="176"/>
      <c r="Q15" s="176"/>
      <c r="R15" s="176"/>
      <c r="S15" s="176"/>
      <c r="T15" s="303"/>
      <c r="U15" s="176"/>
      <c r="V15" s="176"/>
      <c r="W15" s="176"/>
      <c r="X15" s="176"/>
      <c r="Y15" s="365"/>
    </row>
    <row r="16" spans="1:25" s="127" customFormat="1" ht="40.5" x14ac:dyDescent="0.3">
      <c r="A16" s="436">
        <v>11</v>
      </c>
      <c r="B16" s="114" t="s">
        <v>1375</v>
      </c>
      <c r="C16" s="208" t="s">
        <v>1387</v>
      </c>
      <c r="D16" s="209" t="s">
        <v>813</v>
      </c>
      <c r="E16" s="114" t="s">
        <v>1</v>
      </c>
      <c r="F16" s="114" t="s">
        <v>1388</v>
      </c>
      <c r="G16" s="210">
        <v>100</v>
      </c>
      <c r="H16" s="114" t="s">
        <v>1382</v>
      </c>
      <c r="I16" s="127" t="s">
        <v>1376</v>
      </c>
      <c r="K16" s="336"/>
      <c r="L16" s="176"/>
      <c r="M16" s="225"/>
      <c r="N16" s="176"/>
      <c r="O16" s="176"/>
      <c r="P16" s="176"/>
      <c r="Q16" s="176"/>
      <c r="R16" s="176"/>
      <c r="S16" s="176"/>
      <c r="T16" s="303"/>
      <c r="U16" s="176"/>
      <c r="V16" s="176"/>
      <c r="W16" s="176"/>
      <c r="X16" s="176"/>
      <c r="Y16" s="365"/>
    </row>
    <row r="17" spans="1:25" s="127" customFormat="1" ht="40.5" x14ac:dyDescent="0.3">
      <c r="A17" s="436">
        <v>12</v>
      </c>
      <c r="B17" s="112" t="s">
        <v>1375</v>
      </c>
      <c r="C17" s="207" t="s">
        <v>1389</v>
      </c>
      <c r="D17" s="130" t="s">
        <v>96</v>
      </c>
      <c r="E17" s="112" t="s">
        <v>10</v>
      </c>
      <c r="F17" s="112" t="s">
        <v>1388</v>
      </c>
      <c r="G17" s="206">
        <v>100</v>
      </c>
      <c r="H17" s="112" t="s">
        <v>1382</v>
      </c>
      <c r="I17" s="176" t="s">
        <v>1376</v>
      </c>
      <c r="K17" s="336"/>
      <c r="L17" s="176"/>
      <c r="M17" s="225"/>
      <c r="N17" s="176"/>
      <c r="O17" s="176"/>
      <c r="P17" s="176"/>
      <c r="Q17" s="176"/>
      <c r="R17" s="176"/>
      <c r="S17" s="176"/>
      <c r="T17" s="303"/>
      <c r="U17" s="176"/>
      <c r="V17" s="176"/>
      <c r="W17" s="176"/>
      <c r="X17" s="176"/>
      <c r="Y17" s="365"/>
    </row>
    <row r="18" spans="1:25" s="127" customFormat="1" ht="40.5" x14ac:dyDescent="0.3">
      <c r="A18" s="436">
        <v>13</v>
      </c>
      <c r="B18" s="112" t="s">
        <v>1375</v>
      </c>
      <c r="C18" s="207" t="s">
        <v>1390</v>
      </c>
      <c r="D18" s="112" t="s">
        <v>22</v>
      </c>
      <c r="E18" s="112" t="s">
        <v>6</v>
      </c>
      <c r="F18" s="112" t="s">
        <v>1388</v>
      </c>
      <c r="G18" s="206">
        <v>100</v>
      </c>
      <c r="H18" s="112" t="s">
        <v>1382</v>
      </c>
      <c r="I18" s="176" t="s">
        <v>1376</v>
      </c>
      <c r="K18" s="336"/>
      <c r="L18" s="176"/>
      <c r="M18" s="225"/>
      <c r="N18" s="176"/>
      <c r="O18" s="176"/>
      <c r="P18" s="176"/>
      <c r="Q18" s="176"/>
      <c r="R18" s="176"/>
      <c r="S18" s="176"/>
      <c r="T18" s="303"/>
      <c r="U18" s="176"/>
      <c r="V18" s="176"/>
      <c r="W18" s="176"/>
      <c r="X18" s="176"/>
      <c r="Y18" s="365"/>
    </row>
    <row r="19" spans="1:25" s="127" customFormat="1" ht="60.75" x14ac:dyDescent="0.3">
      <c r="A19" s="436">
        <v>14</v>
      </c>
      <c r="B19" s="112" t="s">
        <v>1375</v>
      </c>
      <c r="C19" s="207" t="s">
        <v>1391</v>
      </c>
      <c r="D19" s="130" t="s">
        <v>57</v>
      </c>
      <c r="E19" s="112" t="s">
        <v>6</v>
      </c>
      <c r="F19" s="112" t="s">
        <v>1392</v>
      </c>
      <c r="G19" s="206">
        <v>60</v>
      </c>
      <c r="H19" s="112" t="s">
        <v>1382</v>
      </c>
      <c r="I19" s="176" t="s">
        <v>1376</v>
      </c>
      <c r="K19" s="336"/>
      <c r="L19" s="176"/>
      <c r="M19" s="225"/>
      <c r="N19" s="176"/>
      <c r="O19" s="176"/>
      <c r="P19" s="176"/>
      <c r="Q19" s="176"/>
      <c r="R19" s="176"/>
      <c r="S19" s="176"/>
      <c r="T19" s="303"/>
      <c r="U19" s="176"/>
      <c r="V19" s="176"/>
      <c r="W19" s="176"/>
      <c r="X19" s="176"/>
      <c r="Y19" s="365"/>
    </row>
    <row r="20" spans="1:25" s="127" customFormat="1" ht="40.5" x14ac:dyDescent="0.3">
      <c r="A20" s="436">
        <v>15</v>
      </c>
      <c r="B20" s="112" t="s">
        <v>1375</v>
      </c>
      <c r="C20" s="207" t="s">
        <v>1393</v>
      </c>
      <c r="D20" s="111" t="s">
        <v>71</v>
      </c>
      <c r="E20" s="112" t="s">
        <v>6</v>
      </c>
      <c r="F20" s="112" t="s">
        <v>1394</v>
      </c>
      <c r="G20" s="206">
        <v>90</v>
      </c>
      <c r="H20" s="112" t="s">
        <v>1382</v>
      </c>
      <c r="I20" s="176" t="s">
        <v>1376</v>
      </c>
      <c r="K20" s="336"/>
      <c r="L20" s="176"/>
      <c r="M20" s="225"/>
      <c r="N20" s="176"/>
      <c r="O20" s="176"/>
      <c r="P20" s="176"/>
      <c r="Q20" s="176"/>
      <c r="R20" s="176"/>
      <c r="S20" s="176"/>
      <c r="T20" s="303"/>
      <c r="U20" s="176"/>
      <c r="V20" s="176"/>
      <c r="W20" s="176"/>
      <c r="X20" s="176"/>
      <c r="Y20" s="365"/>
    </row>
    <row r="21" spans="1:25" s="127" customFormat="1" ht="40.5" x14ac:dyDescent="0.3">
      <c r="A21" s="436">
        <v>16</v>
      </c>
      <c r="B21" s="112" t="s">
        <v>1375</v>
      </c>
      <c r="C21" s="207" t="s">
        <v>1395</v>
      </c>
      <c r="D21" s="111" t="s">
        <v>57</v>
      </c>
      <c r="E21" s="112" t="s">
        <v>6</v>
      </c>
      <c r="F21" s="112" t="s">
        <v>1396</v>
      </c>
      <c r="G21" s="206">
        <v>100</v>
      </c>
      <c r="H21" s="112" t="s">
        <v>1382</v>
      </c>
      <c r="I21" s="176" t="s">
        <v>1376</v>
      </c>
      <c r="K21" s="336"/>
      <c r="L21" s="176"/>
      <c r="M21" s="225"/>
      <c r="N21" s="176"/>
      <c r="O21" s="176"/>
      <c r="P21" s="176"/>
      <c r="Q21" s="176"/>
      <c r="R21" s="176"/>
      <c r="S21" s="176"/>
      <c r="T21" s="303"/>
      <c r="U21" s="176"/>
      <c r="V21" s="176"/>
      <c r="W21" s="176"/>
      <c r="X21" s="176"/>
      <c r="Y21" s="365"/>
    </row>
    <row r="22" spans="1:25" s="127" customFormat="1" ht="40.5" x14ac:dyDescent="0.3">
      <c r="A22" s="440"/>
      <c r="B22" s="118" t="s">
        <v>156</v>
      </c>
      <c r="C22" s="118" t="s">
        <v>156</v>
      </c>
      <c r="D22" s="117"/>
      <c r="E22" s="117"/>
      <c r="F22" s="117"/>
      <c r="G22" s="117"/>
      <c r="H22" s="117"/>
      <c r="I22" s="64" t="s">
        <v>511</v>
      </c>
      <c r="J22" s="56"/>
      <c r="K22" s="336"/>
      <c r="L22" s="176"/>
      <c r="M22" s="225"/>
      <c r="N22" s="176"/>
      <c r="O22" s="176"/>
      <c r="P22" s="176"/>
      <c r="Q22" s="176"/>
      <c r="R22" s="176"/>
      <c r="S22" s="176"/>
      <c r="T22" s="303"/>
      <c r="U22" s="176"/>
      <c r="V22" s="176"/>
      <c r="W22" s="176"/>
      <c r="X22" s="176"/>
      <c r="Y22" s="365"/>
    </row>
    <row r="23" spans="1:25" s="127" customFormat="1" ht="101.25" x14ac:dyDescent="0.3">
      <c r="A23" s="438">
        <v>17</v>
      </c>
      <c r="B23" s="112" t="s">
        <v>156</v>
      </c>
      <c r="C23" s="112" t="s">
        <v>680</v>
      </c>
      <c r="D23" s="112" t="s">
        <v>217</v>
      </c>
      <c r="E23" s="112" t="s">
        <v>18</v>
      </c>
      <c r="F23" s="112" t="s">
        <v>47</v>
      </c>
      <c r="G23" s="112">
        <v>90</v>
      </c>
      <c r="H23" s="112" t="s">
        <v>345</v>
      </c>
      <c r="I23" s="98"/>
      <c r="J23" s="56"/>
      <c r="K23" s="336"/>
      <c r="L23" s="176"/>
      <c r="M23" s="225"/>
      <c r="N23" s="176"/>
      <c r="O23" s="176"/>
      <c r="P23" s="176"/>
      <c r="Q23" s="176"/>
      <c r="R23" s="176"/>
      <c r="S23" s="176"/>
      <c r="T23" s="303"/>
      <c r="U23" s="176"/>
      <c r="V23" s="176"/>
      <c r="W23" s="176"/>
      <c r="X23" s="176"/>
      <c r="Y23" s="365"/>
    </row>
    <row r="24" spans="1:25" s="127" customFormat="1" ht="81" x14ac:dyDescent="0.3">
      <c r="A24" s="438">
        <v>18</v>
      </c>
      <c r="B24" s="112" t="s">
        <v>156</v>
      </c>
      <c r="C24" s="112" t="s">
        <v>681</v>
      </c>
      <c r="D24" s="130" t="s">
        <v>768</v>
      </c>
      <c r="E24" s="112" t="s">
        <v>45</v>
      </c>
      <c r="F24" s="112" t="s">
        <v>47</v>
      </c>
      <c r="G24" s="112">
        <v>150</v>
      </c>
      <c r="H24" s="112" t="s">
        <v>345</v>
      </c>
      <c r="I24" s="98" t="s">
        <v>511</v>
      </c>
      <c r="J24" s="56"/>
      <c r="K24" s="336"/>
      <c r="L24" s="176"/>
      <c r="M24" s="225"/>
      <c r="N24" s="176"/>
      <c r="O24" s="176"/>
      <c r="P24" s="176"/>
      <c r="Q24" s="176"/>
      <c r="R24" s="176"/>
      <c r="S24" s="176"/>
      <c r="T24" s="303"/>
      <c r="U24" s="176"/>
      <c r="V24" s="176"/>
      <c r="W24" s="176"/>
      <c r="X24" s="176"/>
      <c r="Y24" s="365"/>
    </row>
    <row r="25" spans="1:25" s="127" customFormat="1" ht="20.25" x14ac:dyDescent="0.3">
      <c r="A25" s="440"/>
      <c r="B25" s="118" t="s">
        <v>160</v>
      </c>
      <c r="C25" s="118" t="s">
        <v>160</v>
      </c>
      <c r="D25" s="117"/>
      <c r="E25" s="117"/>
      <c r="F25" s="117"/>
      <c r="G25" s="117"/>
      <c r="H25" s="117"/>
      <c r="I25" s="64" t="s">
        <v>511</v>
      </c>
      <c r="J25" s="56"/>
      <c r="K25" s="336"/>
      <c r="L25" s="176"/>
      <c r="M25" s="225"/>
      <c r="N25" s="176"/>
      <c r="O25" s="176"/>
      <c r="P25" s="176"/>
      <c r="Q25" s="176"/>
      <c r="R25" s="176"/>
      <c r="S25" s="176"/>
      <c r="T25" s="303"/>
      <c r="U25" s="176"/>
      <c r="V25" s="176"/>
      <c r="W25" s="176"/>
      <c r="X25" s="176"/>
      <c r="Y25" s="365"/>
    </row>
    <row r="26" spans="1:25" ht="40.5" x14ac:dyDescent="0.3">
      <c r="A26" s="439">
        <v>19</v>
      </c>
      <c r="B26" s="112" t="s">
        <v>160</v>
      </c>
      <c r="C26" s="112" t="s">
        <v>1462</v>
      </c>
      <c r="D26" s="112" t="s">
        <v>463</v>
      </c>
      <c r="E26" s="112" t="s">
        <v>12</v>
      </c>
      <c r="F26" s="112" t="s">
        <v>407</v>
      </c>
      <c r="G26" s="112">
        <v>240</v>
      </c>
      <c r="H26" s="112" t="s">
        <v>337</v>
      </c>
      <c r="I26" s="98" t="s">
        <v>511</v>
      </c>
      <c r="K26" s="336"/>
      <c r="L26" s="172"/>
      <c r="M26" s="225"/>
      <c r="N26" s="172"/>
      <c r="O26" s="172"/>
      <c r="P26" s="172"/>
      <c r="Q26" s="172"/>
      <c r="R26" s="172"/>
      <c r="S26" s="172"/>
      <c r="T26" s="303"/>
      <c r="U26" s="172"/>
      <c r="V26" s="172"/>
      <c r="W26" s="172"/>
      <c r="X26" s="172"/>
      <c r="Y26" s="385"/>
    </row>
    <row r="27" spans="1:25" s="127" customFormat="1" ht="21" x14ac:dyDescent="0.3">
      <c r="A27" s="440"/>
      <c r="B27" s="178" t="s">
        <v>1397</v>
      </c>
      <c r="C27" s="178" t="s">
        <v>1397</v>
      </c>
      <c r="D27" s="178"/>
      <c r="E27" s="178"/>
      <c r="F27" s="178"/>
      <c r="G27" s="179"/>
      <c r="H27" s="118"/>
      <c r="I27" s="172" t="s">
        <v>1376</v>
      </c>
      <c r="J27" s="315"/>
      <c r="K27" s="336"/>
      <c r="L27" s="176"/>
      <c r="M27" s="225"/>
      <c r="N27" s="176"/>
      <c r="O27" s="176"/>
      <c r="P27" s="176"/>
      <c r="Q27" s="176"/>
      <c r="R27" s="176"/>
      <c r="S27" s="176"/>
      <c r="T27" s="303"/>
      <c r="U27" s="176"/>
      <c r="V27" s="176"/>
      <c r="W27" s="176"/>
      <c r="X27" s="176"/>
      <c r="Y27" s="365"/>
    </row>
    <row r="28" spans="1:25" s="127" customFormat="1" ht="60.75" x14ac:dyDescent="0.3">
      <c r="A28" s="438">
        <v>20</v>
      </c>
      <c r="B28" s="211" t="s">
        <v>1397</v>
      </c>
      <c r="C28" s="112" t="s">
        <v>1398</v>
      </c>
      <c r="D28" s="130" t="s">
        <v>253</v>
      </c>
      <c r="E28" s="112" t="s">
        <v>29</v>
      </c>
      <c r="F28" s="112" t="s">
        <v>1399</v>
      </c>
      <c r="G28" s="112">
        <v>800</v>
      </c>
      <c r="H28" s="112" t="s">
        <v>337</v>
      </c>
      <c r="I28" s="176" t="s">
        <v>1376</v>
      </c>
      <c r="J28" s="316"/>
      <c r="K28" s="308"/>
      <c r="L28" s="176"/>
      <c r="M28" s="225"/>
      <c r="N28" s="176"/>
      <c r="O28" s="176"/>
      <c r="P28" s="176"/>
      <c r="Q28" s="176"/>
      <c r="R28" s="176"/>
      <c r="S28" s="176"/>
      <c r="T28" s="303"/>
      <c r="U28" s="176"/>
      <c r="V28" s="176"/>
      <c r="W28" s="176"/>
      <c r="X28" s="176"/>
      <c r="Y28" s="365"/>
    </row>
    <row r="29" spans="1:25" s="127" customFormat="1" ht="60.75" x14ac:dyDescent="0.3">
      <c r="A29" s="438">
        <v>21</v>
      </c>
      <c r="B29" s="211" t="s">
        <v>1397</v>
      </c>
      <c r="C29" s="112" t="s">
        <v>1400</v>
      </c>
      <c r="D29" s="212" t="s">
        <v>253</v>
      </c>
      <c r="E29" s="207" t="s">
        <v>16</v>
      </c>
      <c r="F29" s="112" t="s">
        <v>1399</v>
      </c>
      <c r="G29" s="112">
        <v>800</v>
      </c>
      <c r="H29" s="112" t="s">
        <v>337</v>
      </c>
      <c r="I29" s="176" t="s">
        <v>1376</v>
      </c>
      <c r="J29" s="316"/>
      <c r="K29" s="308"/>
      <c r="L29" s="176"/>
      <c r="M29" s="225"/>
      <c r="N29" s="176"/>
      <c r="O29" s="176"/>
      <c r="P29" s="176"/>
      <c r="Q29" s="176"/>
      <c r="R29" s="176"/>
      <c r="S29" s="176"/>
      <c r="T29" s="303"/>
      <c r="U29" s="176"/>
      <c r="V29" s="176"/>
      <c r="W29" s="176"/>
      <c r="X29" s="176"/>
      <c r="Y29" s="365"/>
    </row>
    <row r="30" spans="1:25" s="127" customFormat="1" ht="60.75" x14ac:dyDescent="0.3">
      <c r="A30" s="438">
        <v>22</v>
      </c>
      <c r="B30" s="211" t="s">
        <v>1397</v>
      </c>
      <c r="C30" s="112" t="s">
        <v>1401</v>
      </c>
      <c r="D30" s="213" t="s">
        <v>1402</v>
      </c>
      <c r="E30" s="207" t="s">
        <v>16</v>
      </c>
      <c r="F30" s="207" t="s">
        <v>263</v>
      </c>
      <c r="G30" s="206">
        <v>800</v>
      </c>
      <c r="H30" s="112" t="s">
        <v>337</v>
      </c>
      <c r="I30" s="176" t="s">
        <v>1376</v>
      </c>
      <c r="J30" s="316"/>
      <c r="K30" s="308"/>
      <c r="L30" s="176"/>
      <c r="M30" s="225"/>
      <c r="N30" s="176"/>
      <c r="O30" s="176"/>
      <c r="P30" s="176"/>
      <c r="Q30" s="176"/>
      <c r="R30" s="176"/>
      <c r="S30" s="176"/>
      <c r="T30" s="303"/>
      <c r="U30" s="176"/>
      <c r="V30" s="176"/>
      <c r="W30" s="176"/>
      <c r="X30" s="176"/>
      <c r="Y30" s="365"/>
    </row>
    <row r="31" spans="1:25" s="127" customFormat="1" ht="60.75" x14ac:dyDescent="0.3">
      <c r="A31" s="438">
        <v>23</v>
      </c>
      <c r="B31" s="211" t="s">
        <v>1397</v>
      </c>
      <c r="C31" s="112" t="s">
        <v>1403</v>
      </c>
      <c r="D31" s="212" t="s">
        <v>261</v>
      </c>
      <c r="E31" s="207" t="s">
        <v>0</v>
      </c>
      <c r="F31" s="112" t="s">
        <v>1404</v>
      </c>
      <c r="G31" s="206">
        <v>600</v>
      </c>
      <c r="H31" s="112" t="s">
        <v>337</v>
      </c>
      <c r="I31" s="176" t="s">
        <v>1376</v>
      </c>
      <c r="J31" s="316"/>
      <c r="K31" s="308"/>
      <c r="L31" s="176"/>
      <c r="M31" s="225"/>
      <c r="N31" s="176"/>
      <c r="O31" s="176"/>
      <c r="P31" s="176"/>
      <c r="Q31" s="176"/>
      <c r="R31" s="176"/>
      <c r="S31" s="176"/>
      <c r="T31" s="303"/>
      <c r="U31" s="176"/>
      <c r="V31" s="176"/>
      <c r="W31" s="176"/>
      <c r="X31" s="176"/>
      <c r="Y31" s="365"/>
    </row>
    <row r="32" spans="1:25" s="127" customFormat="1" ht="101.25" x14ac:dyDescent="0.3">
      <c r="A32" s="438">
        <v>24</v>
      </c>
      <c r="B32" s="211" t="s">
        <v>1397</v>
      </c>
      <c r="C32" s="112" t="s">
        <v>1405</v>
      </c>
      <c r="D32" s="212" t="s">
        <v>170</v>
      </c>
      <c r="E32" s="207" t="s">
        <v>45</v>
      </c>
      <c r="F32" s="112" t="s">
        <v>288</v>
      </c>
      <c r="G32" s="112">
        <v>800</v>
      </c>
      <c r="H32" s="112" t="s">
        <v>337</v>
      </c>
      <c r="I32" s="176" t="s">
        <v>1376</v>
      </c>
      <c r="J32" s="316"/>
      <c r="K32" s="308"/>
      <c r="L32" s="176"/>
      <c r="M32" s="225"/>
      <c r="N32" s="176"/>
      <c r="O32" s="176"/>
      <c r="P32" s="176"/>
      <c r="Q32" s="176"/>
      <c r="R32" s="176"/>
      <c r="S32" s="176"/>
      <c r="T32" s="303"/>
      <c r="U32" s="176"/>
      <c r="V32" s="176"/>
      <c r="W32" s="176"/>
      <c r="X32" s="176"/>
      <c r="Y32" s="365"/>
    </row>
    <row r="33" spans="1:25" s="127" customFormat="1" ht="60.75" x14ac:dyDescent="0.3">
      <c r="A33" s="438">
        <v>25</v>
      </c>
      <c r="B33" s="211" t="s">
        <v>1397</v>
      </c>
      <c r="C33" s="112" t="s">
        <v>1406</v>
      </c>
      <c r="D33" s="213" t="s">
        <v>223</v>
      </c>
      <c r="E33" s="207" t="s">
        <v>10</v>
      </c>
      <c r="F33" s="112" t="s">
        <v>1399</v>
      </c>
      <c r="G33" s="206">
        <v>250</v>
      </c>
      <c r="H33" s="112" t="s">
        <v>337</v>
      </c>
      <c r="I33" s="176" t="s">
        <v>1376</v>
      </c>
      <c r="J33" s="316"/>
      <c r="K33" s="308"/>
      <c r="L33" s="176"/>
      <c r="M33" s="225"/>
      <c r="N33" s="176"/>
      <c r="O33" s="176"/>
      <c r="P33" s="176"/>
      <c r="Q33" s="176"/>
      <c r="R33" s="176"/>
      <c r="S33" s="176"/>
      <c r="T33" s="303"/>
      <c r="U33" s="176"/>
      <c r="V33" s="176"/>
      <c r="W33" s="176"/>
      <c r="X33" s="176"/>
      <c r="Y33" s="365"/>
    </row>
    <row r="34" spans="1:25" s="127" customFormat="1" ht="21" x14ac:dyDescent="0.3">
      <c r="A34" s="440"/>
      <c r="B34" s="178" t="s">
        <v>1407</v>
      </c>
      <c r="C34" s="178" t="s">
        <v>1407</v>
      </c>
      <c r="D34" s="178"/>
      <c r="E34" s="178"/>
      <c r="F34" s="178"/>
      <c r="G34" s="179"/>
      <c r="H34" s="118"/>
      <c r="I34" s="172" t="s">
        <v>1376</v>
      </c>
      <c r="J34" s="315"/>
      <c r="K34" s="336"/>
      <c r="L34" s="176"/>
      <c r="M34" s="225"/>
      <c r="N34" s="176"/>
      <c r="O34" s="176"/>
      <c r="P34" s="176"/>
      <c r="Q34" s="176"/>
      <c r="R34" s="176"/>
      <c r="S34" s="176"/>
      <c r="T34" s="303"/>
      <c r="U34" s="176"/>
      <c r="V34" s="176"/>
      <c r="W34" s="176"/>
      <c r="X34" s="176"/>
      <c r="Y34" s="365"/>
    </row>
    <row r="35" spans="1:25" s="127" customFormat="1" ht="60.75" x14ac:dyDescent="0.3">
      <c r="A35" s="438">
        <v>26</v>
      </c>
      <c r="B35" s="437" t="s">
        <v>1407</v>
      </c>
      <c r="C35" s="112" t="s">
        <v>1408</v>
      </c>
      <c r="D35" s="111" t="s">
        <v>768</v>
      </c>
      <c r="E35" s="112" t="s">
        <v>10</v>
      </c>
      <c r="F35" s="112" t="s">
        <v>1409</v>
      </c>
      <c r="G35" s="112">
        <v>1100</v>
      </c>
      <c r="H35" s="112" t="s">
        <v>337</v>
      </c>
      <c r="I35" s="176" t="s">
        <v>1376</v>
      </c>
      <c r="J35" s="316"/>
      <c r="K35" s="336"/>
      <c r="L35" s="176"/>
      <c r="M35" s="225"/>
      <c r="N35" s="176"/>
      <c r="O35" s="176"/>
      <c r="P35" s="176"/>
      <c r="Q35" s="176"/>
      <c r="R35" s="176"/>
      <c r="S35" s="176"/>
      <c r="T35" s="303"/>
      <c r="U35" s="176"/>
      <c r="V35" s="176"/>
      <c r="W35" s="176"/>
      <c r="X35" s="176"/>
      <c r="Y35" s="365"/>
    </row>
    <row r="36" spans="1:25" ht="20.25" x14ac:dyDescent="0.3">
      <c r="A36" s="440"/>
      <c r="B36" s="173" t="s">
        <v>72</v>
      </c>
      <c r="C36" s="173" t="s">
        <v>72</v>
      </c>
      <c r="D36" s="174"/>
      <c r="E36" s="174"/>
      <c r="F36" s="174"/>
      <c r="G36" s="174"/>
      <c r="H36" s="174"/>
      <c r="I36" s="105" t="s">
        <v>511</v>
      </c>
      <c r="K36" s="336"/>
      <c r="L36" s="172"/>
      <c r="M36" s="225"/>
      <c r="N36" s="172"/>
      <c r="O36" s="172"/>
      <c r="P36" s="172"/>
      <c r="Q36" s="172"/>
      <c r="R36" s="172"/>
      <c r="S36" s="172"/>
      <c r="T36" s="303"/>
      <c r="U36" s="172"/>
      <c r="V36" s="172"/>
      <c r="W36" s="172"/>
      <c r="X36" s="172"/>
      <c r="Y36" s="385"/>
    </row>
    <row r="37" spans="1:25" ht="81" x14ac:dyDescent="0.3">
      <c r="A37" s="439">
        <v>27</v>
      </c>
      <c r="B37" s="128" t="s">
        <v>72</v>
      </c>
      <c r="C37" s="112" t="s">
        <v>441</v>
      </c>
      <c r="D37" s="112" t="s">
        <v>58</v>
      </c>
      <c r="E37" s="112" t="s">
        <v>16</v>
      </c>
      <c r="F37" s="112" t="s">
        <v>226</v>
      </c>
      <c r="G37" s="112">
        <v>80</v>
      </c>
      <c r="H37" s="128" t="s">
        <v>698</v>
      </c>
      <c r="I37" s="163" t="s">
        <v>511</v>
      </c>
      <c r="K37" s="336"/>
      <c r="L37" s="172"/>
      <c r="M37" s="225"/>
      <c r="N37" s="172"/>
      <c r="O37" s="172"/>
      <c r="P37" s="172"/>
      <c r="Q37" s="172"/>
      <c r="R37" s="172"/>
      <c r="S37" s="172"/>
      <c r="T37" s="303"/>
      <c r="U37" s="172"/>
      <c r="V37" s="172"/>
      <c r="W37" s="172"/>
      <c r="X37" s="172"/>
      <c r="Y37" s="385"/>
    </row>
    <row r="38" spans="1:25" s="127" customFormat="1" ht="40.5" x14ac:dyDescent="0.3">
      <c r="A38" s="440"/>
      <c r="B38" s="175" t="s">
        <v>161</v>
      </c>
      <c r="C38" s="118" t="s">
        <v>161</v>
      </c>
      <c r="D38" s="117"/>
      <c r="E38" s="117"/>
      <c r="F38" s="117"/>
      <c r="G38" s="117"/>
      <c r="H38" s="125"/>
      <c r="I38" s="105" t="s">
        <v>511</v>
      </c>
      <c r="J38" s="56"/>
      <c r="K38" s="336"/>
      <c r="L38" s="176"/>
      <c r="M38" s="225"/>
      <c r="N38" s="176"/>
      <c r="O38" s="176"/>
      <c r="P38" s="176"/>
      <c r="Q38" s="176"/>
      <c r="R38" s="176"/>
      <c r="S38" s="176"/>
      <c r="T38" s="303"/>
      <c r="U38" s="176"/>
      <c r="V38" s="176"/>
      <c r="W38" s="176"/>
      <c r="X38" s="176"/>
      <c r="Y38" s="365"/>
    </row>
    <row r="39" spans="1:25" s="127" customFormat="1" ht="20.25" x14ac:dyDescent="0.3">
      <c r="A39" s="438">
        <v>28</v>
      </c>
      <c r="B39" s="128" t="s">
        <v>161</v>
      </c>
      <c r="C39" s="112" t="s">
        <v>232</v>
      </c>
      <c r="D39" s="112">
        <v>6</v>
      </c>
      <c r="E39" s="112" t="s">
        <v>29</v>
      </c>
      <c r="F39" s="112" t="s">
        <v>163</v>
      </c>
      <c r="G39" s="112">
        <v>200</v>
      </c>
      <c r="H39" s="128" t="s">
        <v>337</v>
      </c>
      <c r="I39" s="163" t="s">
        <v>511</v>
      </c>
      <c r="J39" s="56"/>
      <c r="K39" s="336"/>
      <c r="L39" s="176"/>
      <c r="M39" s="225"/>
      <c r="N39" s="176"/>
      <c r="O39" s="176"/>
      <c r="P39" s="176"/>
      <c r="Q39" s="176"/>
      <c r="R39" s="176"/>
      <c r="S39" s="176"/>
      <c r="T39" s="303"/>
      <c r="U39" s="176"/>
      <c r="V39" s="176"/>
      <c r="W39" s="176"/>
      <c r="X39" s="176"/>
      <c r="Y39" s="365"/>
    </row>
    <row r="40" spans="1:25" s="127" customFormat="1" ht="91.5" customHeight="1" x14ac:dyDescent="0.3">
      <c r="A40" s="438">
        <v>29</v>
      </c>
      <c r="B40" s="112" t="s">
        <v>161</v>
      </c>
      <c r="C40" s="112" t="s">
        <v>1989</v>
      </c>
      <c r="D40" s="112" t="s">
        <v>234</v>
      </c>
      <c r="E40" s="112" t="s">
        <v>29</v>
      </c>
      <c r="F40" s="112" t="s">
        <v>59</v>
      </c>
      <c r="G40" s="112">
        <v>250</v>
      </c>
      <c r="H40" s="128" t="s">
        <v>337</v>
      </c>
      <c r="I40" s="163" t="s">
        <v>511</v>
      </c>
      <c r="J40" s="56"/>
      <c r="K40" s="336"/>
      <c r="L40" s="176"/>
      <c r="M40" s="225"/>
      <c r="N40" s="176"/>
      <c r="O40" s="176"/>
      <c r="P40" s="176"/>
      <c r="Q40" s="176"/>
      <c r="R40" s="176"/>
      <c r="S40" s="364"/>
      <c r="T40" s="303"/>
      <c r="U40" s="176"/>
      <c r="V40" s="176"/>
      <c r="W40" s="176"/>
      <c r="X40" s="176"/>
      <c r="Y40" s="365"/>
    </row>
    <row r="41" spans="1:25" s="127" customFormat="1" ht="40.5" x14ac:dyDescent="0.3">
      <c r="A41" s="438">
        <v>30</v>
      </c>
      <c r="B41" s="112" t="s">
        <v>161</v>
      </c>
      <c r="C41" s="112" t="s">
        <v>162</v>
      </c>
      <c r="D41" s="112">
        <v>12</v>
      </c>
      <c r="E41" s="112" t="s">
        <v>13</v>
      </c>
      <c r="F41" s="112" t="s">
        <v>163</v>
      </c>
      <c r="G41" s="112">
        <v>250</v>
      </c>
      <c r="H41" s="128" t="s">
        <v>337</v>
      </c>
      <c r="I41" s="163" t="s">
        <v>511</v>
      </c>
      <c r="J41" s="56"/>
      <c r="K41" s="336"/>
      <c r="L41" s="176"/>
      <c r="M41" s="225"/>
      <c r="N41" s="176"/>
      <c r="O41" s="176"/>
      <c r="P41" s="176"/>
      <c r="Q41" s="176"/>
      <c r="R41" s="176"/>
      <c r="S41" s="176"/>
      <c r="T41" s="303"/>
      <c r="U41" s="176"/>
      <c r="V41" s="176"/>
      <c r="W41" s="176"/>
      <c r="X41" s="176"/>
      <c r="Y41" s="365"/>
    </row>
    <row r="42" spans="1:25" ht="40.5" x14ac:dyDescent="0.3">
      <c r="A42" s="438">
        <v>31</v>
      </c>
      <c r="B42" s="112" t="s">
        <v>161</v>
      </c>
      <c r="C42" s="112" t="s">
        <v>560</v>
      </c>
      <c r="D42" s="112">
        <v>5</v>
      </c>
      <c r="E42" s="112" t="s">
        <v>2</v>
      </c>
      <c r="F42" s="112" t="s">
        <v>59</v>
      </c>
      <c r="G42" s="112">
        <v>200</v>
      </c>
      <c r="H42" s="128" t="s">
        <v>337</v>
      </c>
      <c r="I42" s="163" t="s">
        <v>511</v>
      </c>
      <c r="K42" s="336"/>
      <c r="L42" s="172"/>
      <c r="M42" s="225"/>
      <c r="N42" s="172"/>
      <c r="O42" s="172"/>
      <c r="P42" s="172"/>
      <c r="Q42" s="172"/>
      <c r="R42" s="172"/>
      <c r="S42" s="172"/>
      <c r="T42" s="303"/>
      <c r="U42" s="172"/>
      <c r="V42" s="172"/>
      <c r="W42" s="172"/>
      <c r="X42" s="172"/>
      <c r="Y42" s="385"/>
    </row>
    <row r="43" spans="1:25" ht="60.75" x14ac:dyDescent="0.3">
      <c r="A43" s="438">
        <v>32</v>
      </c>
      <c r="B43" s="112" t="s">
        <v>161</v>
      </c>
      <c r="C43" s="112" t="s">
        <v>561</v>
      </c>
      <c r="D43" s="112" t="s">
        <v>1981</v>
      </c>
      <c r="E43" s="112" t="s">
        <v>13</v>
      </c>
      <c r="F43" s="112" t="s">
        <v>59</v>
      </c>
      <c r="G43" s="112">
        <v>200</v>
      </c>
      <c r="H43" s="128" t="s">
        <v>1982</v>
      </c>
      <c r="I43" s="163"/>
      <c r="K43" s="336"/>
      <c r="L43" s="176"/>
      <c r="M43" s="225"/>
      <c r="N43" s="172"/>
      <c r="O43" s="172"/>
      <c r="P43" s="172"/>
      <c r="Q43" s="172"/>
      <c r="R43" s="172"/>
      <c r="S43" s="172"/>
      <c r="T43" s="303"/>
      <c r="U43" s="172"/>
      <c r="V43" s="172"/>
      <c r="W43" s="172"/>
      <c r="X43" s="172"/>
      <c r="Y43" s="385"/>
    </row>
    <row r="44" spans="1:25" s="127" customFormat="1" ht="60.75" x14ac:dyDescent="0.3">
      <c r="A44" s="438">
        <v>33</v>
      </c>
      <c r="B44" s="112" t="s">
        <v>161</v>
      </c>
      <c r="C44" s="112" t="s">
        <v>561</v>
      </c>
      <c r="D44" s="130" t="s">
        <v>1980</v>
      </c>
      <c r="E44" s="112" t="s">
        <v>0</v>
      </c>
      <c r="F44" s="112" t="s">
        <v>59</v>
      </c>
      <c r="G44" s="112">
        <v>300</v>
      </c>
      <c r="H44" s="128" t="s">
        <v>337</v>
      </c>
      <c r="I44" s="163" t="s">
        <v>511</v>
      </c>
      <c r="K44" s="113"/>
      <c r="L44" s="176"/>
      <c r="M44" s="225"/>
      <c r="N44" s="176"/>
      <c r="O44" s="176"/>
      <c r="P44" s="176"/>
      <c r="Q44" s="176"/>
      <c r="R44" s="176"/>
      <c r="S44" s="176"/>
      <c r="T44" s="225"/>
      <c r="U44" s="176"/>
      <c r="V44" s="176"/>
      <c r="W44" s="176"/>
      <c r="X44" s="176"/>
      <c r="Y44" s="365"/>
    </row>
    <row r="45" spans="1:25" s="127" customFormat="1" ht="31.5" customHeight="1" x14ac:dyDescent="0.3">
      <c r="A45" s="438">
        <v>34</v>
      </c>
      <c r="B45" s="112" t="s">
        <v>161</v>
      </c>
      <c r="C45" s="112" t="s">
        <v>845</v>
      </c>
      <c r="D45" s="112">
        <v>8</v>
      </c>
      <c r="E45" s="112" t="s">
        <v>0</v>
      </c>
      <c r="F45" s="112" t="s">
        <v>59</v>
      </c>
      <c r="G45" s="112">
        <v>250</v>
      </c>
      <c r="H45" s="128" t="s">
        <v>337</v>
      </c>
      <c r="I45" s="163" t="s">
        <v>511</v>
      </c>
      <c r="K45" s="113"/>
      <c r="L45" s="176"/>
      <c r="M45" s="225"/>
      <c r="N45" s="176"/>
      <c r="O45" s="176"/>
      <c r="P45" s="176"/>
      <c r="Q45" s="176"/>
      <c r="R45" s="176"/>
      <c r="S45" s="176"/>
      <c r="T45" s="225"/>
      <c r="U45" s="176"/>
      <c r="V45" s="176"/>
      <c r="W45" s="176"/>
      <c r="X45" s="176"/>
      <c r="Y45" s="365"/>
    </row>
    <row r="46" spans="1:25" s="127" customFormat="1" ht="60" customHeight="1" x14ac:dyDescent="0.3">
      <c r="A46" s="438">
        <v>35</v>
      </c>
      <c r="B46" s="112" t="s">
        <v>161</v>
      </c>
      <c r="C46" s="112" t="s">
        <v>562</v>
      </c>
      <c r="D46" s="112">
        <v>30</v>
      </c>
      <c r="E46" s="112" t="s">
        <v>0</v>
      </c>
      <c r="F46" s="112" t="s">
        <v>59</v>
      </c>
      <c r="G46" s="112">
        <v>800</v>
      </c>
      <c r="H46" s="128" t="s">
        <v>337</v>
      </c>
      <c r="I46" s="163" t="s">
        <v>511</v>
      </c>
      <c r="K46" s="113"/>
      <c r="L46" s="176"/>
      <c r="M46" s="225"/>
      <c r="N46" s="176"/>
      <c r="O46" s="364"/>
      <c r="P46" s="176"/>
      <c r="Q46" s="176"/>
      <c r="R46" s="176"/>
      <c r="S46" s="176"/>
      <c r="T46" s="225"/>
      <c r="U46" s="176"/>
      <c r="V46" s="176"/>
      <c r="W46" s="176"/>
      <c r="X46" s="176"/>
      <c r="Y46" s="365"/>
    </row>
    <row r="47" spans="1:25" s="127" customFormat="1" ht="60.75" x14ac:dyDescent="0.3">
      <c r="A47" s="438">
        <v>36</v>
      </c>
      <c r="B47" s="112" t="s">
        <v>161</v>
      </c>
      <c r="C47" s="112" t="s">
        <v>563</v>
      </c>
      <c r="D47" s="164" t="s">
        <v>602</v>
      </c>
      <c r="E47" s="112" t="s">
        <v>18</v>
      </c>
      <c r="F47" s="112" t="s">
        <v>564</v>
      </c>
      <c r="G47" s="112">
        <v>200</v>
      </c>
      <c r="H47" s="128" t="s">
        <v>337</v>
      </c>
      <c r="I47" s="163" t="s">
        <v>511</v>
      </c>
      <c r="J47" s="56"/>
      <c r="K47" s="336"/>
      <c r="L47" s="176"/>
      <c r="M47" s="225"/>
      <c r="N47" s="176"/>
      <c r="O47" s="364"/>
      <c r="P47" s="176"/>
      <c r="Q47" s="176"/>
      <c r="R47" s="176"/>
      <c r="S47" s="176"/>
      <c r="T47" s="303"/>
      <c r="U47" s="176"/>
      <c r="V47" s="176"/>
      <c r="W47" s="176"/>
      <c r="X47" s="176"/>
      <c r="Y47" s="365"/>
    </row>
    <row r="48" spans="1:25" s="127" customFormat="1" ht="40.5" x14ac:dyDescent="0.3">
      <c r="A48" s="438">
        <v>37</v>
      </c>
      <c r="B48" s="112" t="s">
        <v>161</v>
      </c>
      <c r="C48" s="112" t="s">
        <v>400</v>
      </c>
      <c r="D48" s="112" t="s">
        <v>202</v>
      </c>
      <c r="E48" s="112" t="s">
        <v>1</v>
      </c>
      <c r="F48" s="112" t="s">
        <v>59</v>
      </c>
      <c r="G48" s="112">
        <v>250</v>
      </c>
      <c r="H48" s="128" t="s">
        <v>337</v>
      </c>
      <c r="I48" s="163" t="s">
        <v>511</v>
      </c>
      <c r="J48" s="56"/>
      <c r="K48" s="336"/>
      <c r="L48" s="176"/>
      <c r="M48" s="225"/>
      <c r="N48" s="176"/>
      <c r="O48" s="176"/>
      <c r="P48" s="176"/>
      <c r="Q48" s="176"/>
      <c r="R48" s="176"/>
      <c r="S48" s="176"/>
      <c r="T48" s="303"/>
      <c r="U48" s="176"/>
      <c r="V48" s="176"/>
      <c r="W48" s="176"/>
      <c r="X48" s="176"/>
      <c r="Y48" s="365"/>
    </row>
    <row r="49" spans="1:25" s="127" customFormat="1" ht="40.5" x14ac:dyDescent="0.3">
      <c r="A49" s="438">
        <v>38</v>
      </c>
      <c r="B49" s="112" t="s">
        <v>161</v>
      </c>
      <c r="C49" s="112" t="s">
        <v>2191</v>
      </c>
      <c r="D49" s="111" t="s">
        <v>2192</v>
      </c>
      <c r="E49" s="112" t="s">
        <v>2193</v>
      </c>
      <c r="F49" s="112" t="s">
        <v>59</v>
      </c>
      <c r="G49" s="112">
        <v>250</v>
      </c>
      <c r="H49" s="128" t="s">
        <v>1982</v>
      </c>
      <c r="I49" s="163"/>
      <c r="J49" s="56"/>
      <c r="K49" s="336"/>
      <c r="L49" s="176"/>
      <c r="M49" s="225"/>
      <c r="N49" s="176"/>
      <c r="O49" s="176"/>
      <c r="P49" s="176"/>
      <c r="Q49" s="176"/>
      <c r="R49" s="176"/>
      <c r="S49" s="176"/>
      <c r="T49" s="303"/>
      <c r="U49" s="176"/>
      <c r="V49" s="176"/>
      <c r="W49" s="176"/>
      <c r="X49" s="176"/>
      <c r="Y49" s="365"/>
    </row>
    <row r="50" spans="1:25" s="127" customFormat="1" ht="60.75" x14ac:dyDescent="0.3">
      <c r="A50" s="438">
        <v>39</v>
      </c>
      <c r="B50" s="112" t="s">
        <v>161</v>
      </c>
      <c r="C50" s="112" t="s">
        <v>846</v>
      </c>
      <c r="D50" s="112" t="s">
        <v>125</v>
      </c>
      <c r="E50" s="112" t="s">
        <v>10</v>
      </c>
      <c r="F50" s="112" t="s">
        <v>847</v>
      </c>
      <c r="G50" s="112">
        <v>200</v>
      </c>
      <c r="H50" s="128" t="s">
        <v>337</v>
      </c>
      <c r="I50" s="163" t="s">
        <v>511</v>
      </c>
      <c r="J50" s="56"/>
      <c r="K50" s="336"/>
      <c r="L50" s="176"/>
      <c r="M50" s="225"/>
      <c r="N50" s="176"/>
      <c r="O50" s="176"/>
      <c r="P50" s="176"/>
      <c r="Q50" s="176"/>
      <c r="R50" s="176"/>
      <c r="S50" s="176"/>
      <c r="T50" s="303"/>
      <c r="U50" s="176"/>
      <c r="V50" s="176"/>
      <c r="W50" s="176"/>
      <c r="X50" s="176"/>
      <c r="Y50" s="365"/>
    </row>
    <row r="51" spans="1:25" s="127" customFormat="1" ht="40.5" x14ac:dyDescent="0.3">
      <c r="A51" s="438">
        <v>40</v>
      </c>
      <c r="B51" s="112" t="s">
        <v>161</v>
      </c>
      <c r="C51" s="112" t="s">
        <v>565</v>
      </c>
      <c r="D51" s="112" t="s">
        <v>174</v>
      </c>
      <c r="E51" s="112" t="s">
        <v>6</v>
      </c>
      <c r="F51" s="112" t="s">
        <v>512</v>
      </c>
      <c r="G51" s="112">
        <v>300</v>
      </c>
      <c r="H51" s="128" t="s">
        <v>337</v>
      </c>
      <c r="I51" s="163" t="s">
        <v>511</v>
      </c>
      <c r="J51" s="56"/>
      <c r="K51" s="336"/>
      <c r="L51" s="176"/>
      <c r="M51" s="225"/>
      <c r="N51" s="176"/>
      <c r="O51" s="176"/>
      <c r="P51" s="176"/>
      <c r="Q51" s="176"/>
      <c r="R51" s="176"/>
      <c r="S51" s="176"/>
      <c r="T51" s="303"/>
      <c r="U51" s="176"/>
      <c r="V51" s="176"/>
      <c r="W51" s="176"/>
      <c r="X51" s="176"/>
      <c r="Y51" s="365"/>
    </row>
    <row r="52" spans="1:25" s="127" customFormat="1" ht="40.5" x14ac:dyDescent="0.3">
      <c r="A52" s="438">
        <v>41</v>
      </c>
      <c r="B52" s="112" t="s">
        <v>161</v>
      </c>
      <c r="C52" s="112" t="s">
        <v>166</v>
      </c>
      <c r="D52" s="112" t="s">
        <v>170</v>
      </c>
      <c r="E52" s="112" t="s">
        <v>12</v>
      </c>
      <c r="F52" s="112" t="s">
        <v>59</v>
      </c>
      <c r="G52" s="112">
        <v>250</v>
      </c>
      <c r="H52" s="128" t="s">
        <v>1982</v>
      </c>
      <c r="I52" s="163"/>
      <c r="J52" s="56"/>
      <c r="K52" s="336"/>
      <c r="L52" s="176"/>
      <c r="M52" s="225"/>
      <c r="N52" s="176"/>
      <c r="O52" s="176"/>
      <c r="P52" s="176"/>
      <c r="Q52" s="176"/>
      <c r="R52" s="176"/>
      <c r="S52" s="176"/>
      <c r="T52" s="303"/>
      <c r="U52" s="176"/>
      <c r="V52" s="176"/>
      <c r="W52" s="176"/>
      <c r="X52" s="176"/>
      <c r="Y52" s="365"/>
    </row>
    <row r="53" spans="1:25" s="127" customFormat="1" ht="60.75" x14ac:dyDescent="0.3">
      <c r="A53" s="438">
        <v>42</v>
      </c>
      <c r="B53" s="112" t="s">
        <v>161</v>
      </c>
      <c r="C53" s="112" t="s">
        <v>848</v>
      </c>
      <c r="D53" s="112">
        <v>29</v>
      </c>
      <c r="E53" s="112" t="s">
        <v>12</v>
      </c>
      <c r="F53" s="112" t="s">
        <v>59</v>
      </c>
      <c r="G53" s="112">
        <v>150</v>
      </c>
      <c r="H53" s="128" t="s">
        <v>337</v>
      </c>
      <c r="I53" s="163"/>
      <c r="J53" s="56"/>
      <c r="K53" s="336"/>
      <c r="L53" s="176"/>
      <c r="M53" s="225"/>
      <c r="N53" s="176"/>
      <c r="O53" s="176"/>
      <c r="P53" s="176"/>
      <c r="Q53" s="176"/>
      <c r="R53" s="176"/>
      <c r="S53" s="176"/>
      <c r="T53" s="303"/>
      <c r="U53" s="176"/>
      <c r="V53" s="176"/>
      <c r="W53" s="176"/>
      <c r="X53" s="176"/>
      <c r="Y53" s="365"/>
    </row>
    <row r="54" spans="1:25" s="127" customFormat="1" ht="40.5" x14ac:dyDescent="0.3">
      <c r="A54" s="440"/>
      <c r="B54" s="118" t="s">
        <v>167</v>
      </c>
      <c r="C54" s="118" t="s">
        <v>167</v>
      </c>
      <c r="D54" s="117"/>
      <c r="E54" s="117"/>
      <c r="F54" s="117"/>
      <c r="G54" s="117"/>
      <c r="H54" s="125"/>
      <c r="I54" s="105" t="s">
        <v>511</v>
      </c>
      <c r="J54" s="56"/>
      <c r="K54" s="336"/>
      <c r="L54" s="176"/>
      <c r="M54" s="225"/>
      <c r="N54" s="176"/>
      <c r="O54" s="176"/>
      <c r="P54" s="176"/>
      <c r="Q54" s="176"/>
      <c r="R54" s="176"/>
      <c r="S54" s="176"/>
      <c r="T54" s="303"/>
      <c r="U54" s="176"/>
      <c r="V54" s="176"/>
      <c r="W54" s="176"/>
      <c r="X54" s="176"/>
      <c r="Y54" s="365"/>
    </row>
    <row r="55" spans="1:25" s="127" customFormat="1" ht="60.75" x14ac:dyDescent="0.3">
      <c r="A55" s="438">
        <v>43</v>
      </c>
      <c r="B55" s="110" t="s">
        <v>167</v>
      </c>
      <c r="C55" s="110" t="s">
        <v>566</v>
      </c>
      <c r="D55" s="116" t="s">
        <v>585</v>
      </c>
      <c r="E55" s="110" t="s">
        <v>13</v>
      </c>
      <c r="F55" s="110" t="s">
        <v>514</v>
      </c>
      <c r="G55" s="110">
        <v>100</v>
      </c>
      <c r="H55" s="115" t="s">
        <v>337</v>
      </c>
      <c r="I55" s="105" t="s">
        <v>511</v>
      </c>
      <c r="J55" s="56"/>
      <c r="K55" s="336"/>
      <c r="L55" s="176"/>
      <c r="M55" s="225"/>
      <c r="N55" s="176"/>
      <c r="O55" s="176"/>
      <c r="P55" s="176"/>
      <c r="Q55" s="176"/>
      <c r="R55" s="176"/>
      <c r="S55" s="176"/>
      <c r="T55" s="303"/>
      <c r="U55" s="176"/>
      <c r="V55" s="176"/>
      <c r="W55" s="176"/>
      <c r="X55" s="176"/>
      <c r="Y55" s="365"/>
    </row>
    <row r="56" spans="1:25" ht="40.5" x14ac:dyDescent="0.3">
      <c r="A56" s="438">
        <v>44</v>
      </c>
      <c r="B56" s="112" t="s">
        <v>167</v>
      </c>
      <c r="C56" s="112" t="s">
        <v>401</v>
      </c>
      <c r="D56" s="112">
        <v>21</v>
      </c>
      <c r="E56" s="112" t="s">
        <v>61</v>
      </c>
      <c r="F56" s="112" t="s">
        <v>567</v>
      </c>
      <c r="G56" s="112">
        <v>200</v>
      </c>
      <c r="H56" s="128" t="s">
        <v>337</v>
      </c>
      <c r="I56" s="163" t="s">
        <v>511</v>
      </c>
      <c r="K56" s="336"/>
      <c r="L56" s="172"/>
      <c r="M56" s="225"/>
      <c r="N56" s="172"/>
      <c r="O56" s="172"/>
      <c r="P56" s="172"/>
      <c r="Q56" s="172"/>
      <c r="R56" s="172"/>
      <c r="S56" s="172"/>
      <c r="T56" s="303"/>
      <c r="U56" s="172"/>
      <c r="V56" s="176"/>
      <c r="W56" s="176"/>
      <c r="X56" s="172"/>
      <c r="Y56" s="385"/>
    </row>
    <row r="57" spans="1:25" ht="20.25" x14ac:dyDescent="0.3">
      <c r="A57" s="438">
        <v>45</v>
      </c>
      <c r="B57" s="112"/>
      <c r="C57" s="112" t="s">
        <v>1972</v>
      </c>
      <c r="D57" s="112"/>
      <c r="E57" s="112"/>
      <c r="F57" s="112"/>
      <c r="G57" s="112"/>
      <c r="H57" s="128"/>
      <c r="I57" s="163"/>
      <c r="K57" s="336"/>
      <c r="L57" s="172"/>
      <c r="M57" s="225"/>
      <c r="N57" s="172"/>
      <c r="O57" s="172"/>
      <c r="P57" s="172"/>
      <c r="Q57" s="172"/>
      <c r="R57" s="172"/>
      <c r="S57" s="172"/>
      <c r="T57" s="303"/>
      <c r="U57" s="172"/>
      <c r="V57" s="176"/>
      <c r="W57" s="176"/>
      <c r="X57" s="172"/>
      <c r="Y57" s="385"/>
    </row>
    <row r="58" spans="1:25" ht="20.25" x14ac:dyDescent="0.3">
      <c r="A58" s="438">
        <v>46</v>
      </c>
      <c r="B58" s="112"/>
      <c r="C58" s="112" t="s">
        <v>1973</v>
      </c>
      <c r="D58" s="112"/>
      <c r="E58" s="112" t="s">
        <v>16</v>
      </c>
      <c r="F58" s="112" t="s">
        <v>59</v>
      </c>
      <c r="G58" s="112"/>
      <c r="H58" s="128"/>
      <c r="I58" s="163"/>
      <c r="K58" s="336"/>
      <c r="L58" s="172"/>
      <c r="M58" s="225"/>
      <c r="N58" s="172"/>
      <c r="O58" s="172"/>
      <c r="P58" s="172"/>
      <c r="Q58" s="172"/>
      <c r="R58" s="172"/>
      <c r="S58" s="172"/>
      <c r="T58" s="303"/>
      <c r="U58" s="172"/>
      <c r="V58" s="176"/>
      <c r="W58" s="176"/>
      <c r="X58" s="172"/>
      <c r="Y58" s="385"/>
    </row>
    <row r="59" spans="1:25" s="127" customFormat="1" ht="20.25" x14ac:dyDescent="0.3">
      <c r="A59" s="440"/>
      <c r="B59" s="118" t="s">
        <v>173</v>
      </c>
      <c r="C59" s="118" t="s">
        <v>173</v>
      </c>
      <c r="D59" s="117"/>
      <c r="E59" s="117"/>
      <c r="F59" s="117"/>
      <c r="G59" s="117"/>
      <c r="H59" s="117"/>
      <c r="I59" s="105" t="s">
        <v>511</v>
      </c>
      <c r="J59" s="56"/>
      <c r="K59" s="336"/>
      <c r="L59" s="176"/>
      <c r="M59" s="225"/>
      <c r="N59" s="176"/>
      <c r="O59" s="176"/>
      <c r="P59" s="176"/>
      <c r="Q59" s="176"/>
      <c r="R59" s="176"/>
      <c r="S59" s="176"/>
      <c r="T59" s="303"/>
      <c r="U59" s="176"/>
      <c r="V59" s="176"/>
      <c r="W59" s="176"/>
      <c r="X59" s="176"/>
      <c r="Y59" s="365"/>
    </row>
    <row r="60" spans="1:25" ht="75" x14ac:dyDescent="0.3">
      <c r="A60" s="439">
        <v>47</v>
      </c>
      <c r="B60" s="112" t="s">
        <v>173</v>
      </c>
      <c r="C60" s="151" t="s">
        <v>756</v>
      </c>
      <c r="D60" s="420" t="s">
        <v>973</v>
      </c>
      <c r="E60" s="151" t="s">
        <v>972</v>
      </c>
      <c r="F60" s="421" t="s">
        <v>516</v>
      </c>
      <c r="G60" s="422">
        <v>250</v>
      </c>
      <c r="H60" s="112" t="s">
        <v>337</v>
      </c>
      <c r="I60" s="163" t="s">
        <v>511</v>
      </c>
      <c r="K60" s="336"/>
      <c r="L60" s="172"/>
      <c r="M60" s="225"/>
      <c r="N60" s="172"/>
      <c r="O60" s="172"/>
      <c r="P60" s="172"/>
      <c r="Q60" s="172"/>
      <c r="R60" s="172"/>
      <c r="S60" s="172"/>
      <c r="T60" s="303"/>
      <c r="U60" s="172"/>
      <c r="V60" s="172"/>
      <c r="W60" s="172"/>
      <c r="X60" s="172"/>
      <c r="Y60" s="385"/>
    </row>
    <row r="61" spans="1:25" s="127" customFormat="1" ht="75" x14ac:dyDescent="0.3">
      <c r="A61" s="439">
        <v>48</v>
      </c>
      <c r="B61" s="112" t="s">
        <v>173</v>
      </c>
      <c r="C61" s="150" t="s">
        <v>758</v>
      </c>
      <c r="D61" s="165"/>
      <c r="E61" s="150" t="s">
        <v>16</v>
      </c>
      <c r="F61" s="150" t="s">
        <v>515</v>
      </c>
      <c r="G61" s="150">
        <v>180</v>
      </c>
      <c r="H61" s="112" t="s">
        <v>337</v>
      </c>
      <c r="I61" s="163" t="s">
        <v>511</v>
      </c>
      <c r="J61" s="56"/>
      <c r="K61" s="336"/>
      <c r="L61" s="176"/>
      <c r="M61" s="225"/>
      <c r="N61" s="176"/>
      <c r="O61" s="176"/>
      <c r="P61" s="176"/>
      <c r="Q61" s="176"/>
      <c r="R61" s="176"/>
      <c r="S61" s="176"/>
      <c r="T61" s="303"/>
      <c r="U61" s="176"/>
      <c r="V61" s="176"/>
      <c r="W61" s="176"/>
      <c r="X61" s="176"/>
      <c r="Y61" s="365"/>
    </row>
    <row r="62" spans="1:25" s="127" customFormat="1" ht="75" x14ac:dyDescent="0.3">
      <c r="A62" s="439">
        <v>49</v>
      </c>
      <c r="B62" s="112" t="s">
        <v>173</v>
      </c>
      <c r="C62" s="150" t="s">
        <v>759</v>
      </c>
      <c r="D62" s="165"/>
      <c r="E62" s="150" t="s">
        <v>10</v>
      </c>
      <c r="F62" s="150" t="s">
        <v>515</v>
      </c>
      <c r="G62" s="150">
        <v>200</v>
      </c>
      <c r="H62" s="112" t="s">
        <v>337</v>
      </c>
      <c r="I62" s="163" t="s">
        <v>511</v>
      </c>
      <c r="J62" s="56"/>
      <c r="K62" s="336"/>
      <c r="L62" s="176"/>
      <c r="M62" s="225"/>
      <c r="N62" s="176"/>
      <c r="O62" s="176"/>
      <c r="P62" s="176"/>
      <c r="Q62" s="176"/>
      <c r="R62" s="176"/>
      <c r="S62" s="176"/>
      <c r="T62" s="303"/>
      <c r="U62" s="176"/>
      <c r="V62" s="176"/>
      <c r="W62" s="176"/>
      <c r="X62" s="176"/>
      <c r="Y62" s="365"/>
    </row>
    <row r="63" spans="1:25" s="127" customFormat="1" ht="112.5" x14ac:dyDescent="0.3">
      <c r="A63" s="439">
        <v>50</v>
      </c>
      <c r="B63" s="112" t="s">
        <v>173</v>
      </c>
      <c r="C63" s="150" t="s">
        <v>760</v>
      </c>
      <c r="D63" s="165"/>
      <c r="E63" s="150" t="s">
        <v>6</v>
      </c>
      <c r="F63" s="150" t="s">
        <v>59</v>
      </c>
      <c r="G63" s="150">
        <v>250</v>
      </c>
      <c r="H63" s="112" t="s">
        <v>337</v>
      </c>
      <c r="I63" s="163" t="s">
        <v>511</v>
      </c>
      <c r="J63" s="56"/>
      <c r="K63" s="336"/>
      <c r="L63" s="176"/>
      <c r="M63" s="225"/>
      <c r="N63" s="176"/>
      <c r="O63" s="176"/>
      <c r="P63" s="176"/>
      <c r="Q63" s="176"/>
      <c r="R63" s="176"/>
      <c r="S63" s="176"/>
      <c r="T63" s="303"/>
      <c r="U63" s="176"/>
      <c r="V63" s="176"/>
      <c r="W63" s="176"/>
      <c r="X63" s="176"/>
      <c r="Y63" s="365"/>
    </row>
    <row r="64" spans="1:25" s="127" customFormat="1" ht="60.75" x14ac:dyDescent="0.3">
      <c r="A64" s="440"/>
      <c r="B64" s="118" t="s">
        <v>256</v>
      </c>
      <c r="C64" s="118" t="s">
        <v>256</v>
      </c>
      <c r="D64" s="117"/>
      <c r="E64" s="117"/>
      <c r="F64" s="117"/>
      <c r="G64" s="117"/>
      <c r="H64" s="117"/>
      <c r="I64" s="105" t="s">
        <v>511</v>
      </c>
      <c r="J64" s="56"/>
      <c r="K64" s="336"/>
      <c r="L64" s="176"/>
      <c r="M64" s="225"/>
      <c r="N64" s="176"/>
      <c r="O64" s="176"/>
      <c r="P64" s="176"/>
      <c r="Q64" s="176"/>
      <c r="R64" s="176"/>
      <c r="S64" s="176"/>
      <c r="T64" s="303"/>
      <c r="U64" s="176"/>
      <c r="V64" s="176"/>
      <c r="W64" s="176"/>
      <c r="X64" s="176"/>
      <c r="Y64" s="365"/>
    </row>
    <row r="65" spans="1:25" s="127" customFormat="1" ht="81" x14ac:dyDescent="0.3">
      <c r="A65" s="438">
        <v>51</v>
      </c>
      <c r="B65" s="110" t="s">
        <v>256</v>
      </c>
      <c r="C65" s="110" t="s">
        <v>255</v>
      </c>
      <c r="D65" s="124" t="s">
        <v>603</v>
      </c>
      <c r="E65" s="110" t="s">
        <v>65</v>
      </c>
      <c r="F65" s="110" t="s">
        <v>358</v>
      </c>
      <c r="G65" s="110">
        <v>289</v>
      </c>
      <c r="H65" s="110" t="s">
        <v>337</v>
      </c>
      <c r="I65" s="105" t="s">
        <v>511</v>
      </c>
      <c r="J65" s="56"/>
      <c r="K65" s="336"/>
      <c r="L65" s="176"/>
      <c r="M65" s="225"/>
      <c r="N65" s="176"/>
      <c r="O65" s="176"/>
      <c r="P65" s="176"/>
      <c r="Q65" s="176"/>
      <c r="R65" s="176"/>
      <c r="S65" s="176"/>
      <c r="T65" s="303"/>
      <c r="U65" s="176"/>
      <c r="V65" s="176"/>
      <c r="W65" s="176"/>
      <c r="X65" s="176"/>
      <c r="Y65" s="365"/>
    </row>
    <row r="66" spans="1:25" ht="40.5" x14ac:dyDescent="0.3">
      <c r="A66" s="440"/>
      <c r="B66" s="118" t="s">
        <v>87</v>
      </c>
      <c r="C66" s="118" t="s">
        <v>87</v>
      </c>
      <c r="D66" s="117"/>
      <c r="E66" s="117"/>
      <c r="F66" s="117"/>
      <c r="G66" s="117"/>
      <c r="H66" s="117"/>
      <c r="I66" s="105" t="s">
        <v>511</v>
      </c>
      <c r="K66" s="336"/>
      <c r="L66" s="172"/>
      <c r="M66" s="225"/>
      <c r="N66" s="172"/>
      <c r="O66" s="172"/>
      <c r="P66" s="172"/>
      <c r="Q66" s="172"/>
      <c r="R66" s="172"/>
      <c r="S66" s="172"/>
      <c r="T66" s="303"/>
      <c r="U66" s="172"/>
      <c r="V66" s="172"/>
      <c r="W66" s="172"/>
      <c r="X66" s="172"/>
      <c r="Y66" s="385"/>
    </row>
    <row r="67" spans="1:25" s="127" customFormat="1" ht="141.75" x14ac:dyDescent="0.3">
      <c r="A67" s="438">
        <v>52</v>
      </c>
      <c r="B67" s="112" t="s">
        <v>87</v>
      </c>
      <c r="C67" s="112" t="s">
        <v>569</v>
      </c>
      <c r="D67" s="111" t="s">
        <v>24</v>
      </c>
      <c r="E67" s="112" t="s">
        <v>2</v>
      </c>
      <c r="F67" s="112" t="s">
        <v>59</v>
      </c>
      <c r="G67" s="112">
        <v>100</v>
      </c>
      <c r="H67" s="112" t="s">
        <v>337</v>
      </c>
      <c r="I67" s="163" t="s">
        <v>511</v>
      </c>
      <c r="J67" s="56"/>
      <c r="K67" s="336"/>
      <c r="L67" s="176"/>
      <c r="M67" s="225"/>
      <c r="N67" s="176"/>
      <c r="O67" s="176"/>
      <c r="P67" s="176"/>
      <c r="Q67" s="176"/>
      <c r="R67" s="176"/>
      <c r="S67" s="176"/>
      <c r="T67" s="303"/>
      <c r="U67" s="176"/>
      <c r="V67" s="176"/>
      <c r="W67" s="176"/>
      <c r="X67" s="176"/>
      <c r="Y67" s="365"/>
    </row>
    <row r="68" spans="1:25" s="127" customFormat="1" ht="40.5" x14ac:dyDescent="0.3">
      <c r="A68" s="438">
        <v>53</v>
      </c>
      <c r="B68" s="110" t="s">
        <v>87</v>
      </c>
      <c r="C68" s="110" t="s">
        <v>604</v>
      </c>
      <c r="D68" s="110">
        <v>29</v>
      </c>
      <c r="E68" s="110" t="s">
        <v>16</v>
      </c>
      <c r="F68" s="110" t="s">
        <v>59</v>
      </c>
      <c r="G68" s="110">
        <v>50</v>
      </c>
      <c r="H68" s="110" t="s">
        <v>605</v>
      </c>
      <c r="I68" s="105" t="s">
        <v>511</v>
      </c>
      <c r="J68" s="56"/>
      <c r="K68" s="336"/>
      <c r="L68" s="176"/>
      <c r="M68" s="225"/>
      <c r="N68" s="176"/>
      <c r="O68" s="176"/>
      <c r="P68" s="176"/>
      <c r="Q68" s="176"/>
      <c r="R68" s="176"/>
      <c r="S68" s="176"/>
      <c r="T68" s="303"/>
      <c r="U68" s="176"/>
      <c r="V68" s="176"/>
      <c r="W68" s="176"/>
      <c r="X68" s="176"/>
      <c r="Y68" s="365"/>
    </row>
    <row r="69" spans="1:25" s="127" customFormat="1" ht="21" x14ac:dyDescent="0.3">
      <c r="A69" s="440"/>
      <c r="B69" s="178" t="s">
        <v>1410</v>
      </c>
      <c r="C69" s="178" t="s">
        <v>1410</v>
      </c>
      <c r="D69" s="178"/>
      <c r="E69" s="178"/>
      <c r="F69" s="178"/>
      <c r="G69" s="179"/>
      <c r="H69" s="117"/>
      <c r="I69" s="57"/>
      <c r="J69" s="56"/>
      <c r="K69" s="336"/>
      <c r="L69" s="176"/>
      <c r="M69" s="225"/>
      <c r="N69" s="176"/>
      <c r="O69" s="176"/>
      <c r="P69" s="176"/>
      <c r="Q69" s="176"/>
      <c r="R69" s="176"/>
      <c r="S69" s="176"/>
      <c r="T69" s="303"/>
      <c r="U69" s="176"/>
      <c r="V69" s="176"/>
      <c r="W69" s="176"/>
      <c r="X69" s="176"/>
      <c r="Y69" s="365"/>
    </row>
    <row r="70" spans="1:25" s="127" customFormat="1" ht="60.75" x14ac:dyDescent="0.3">
      <c r="A70" s="438">
        <v>54</v>
      </c>
      <c r="B70" s="205" t="s">
        <v>1410</v>
      </c>
      <c r="C70" s="207" t="s">
        <v>1411</v>
      </c>
      <c r="D70" s="212" t="s">
        <v>1412</v>
      </c>
      <c r="E70" s="207" t="s">
        <v>16</v>
      </c>
      <c r="F70" s="207" t="s">
        <v>1413</v>
      </c>
      <c r="G70" s="206">
        <v>150</v>
      </c>
      <c r="H70" s="112" t="s">
        <v>337</v>
      </c>
      <c r="I70" s="214" t="s">
        <v>1376</v>
      </c>
      <c r="K70" s="374"/>
      <c r="L70" s="225"/>
      <c r="M70" s="225"/>
      <c r="N70" s="225"/>
      <c r="O70" s="225"/>
      <c r="P70" s="225"/>
      <c r="Q70" s="225"/>
      <c r="R70" s="225"/>
      <c r="S70" s="225"/>
      <c r="T70" s="303"/>
      <c r="U70" s="225"/>
      <c r="V70" s="225"/>
      <c r="W70" s="225"/>
      <c r="X70" s="225"/>
      <c r="Y70" s="365"/>
    </row>
    <row r="71" spans="1:25" s="127" customFormat="1" ht="60.75" x14ac:dyDescent="0.3">
      <c r="A71" s="438">
        <v>55</v>
      </c>
      <c r="B71" s="205" t="s">
        <v>1410</v>
      </c>
      <c r="C71" s="207" t="s">
        <v>1414</v>
      </c>
      <c r="D71" s="212"/>
      <c r="E71" s="207" t="s">
        <v>17</v>
      </c>
      <c r="F71" s="207" t="s">
        <v>1415</v>
      </c>
      <c r="G71" s="206">
        <v>150</v>
      </c>
      <c r="H71" s="112" t="s">
        <v>337</v>
      </c>
      <c r="I71" s="214"/>
      <c r="K71" s="374"/>
      <c r="L71" s="225"/>
      <c r="M71" s="225"/>
      <c r="N71" s="225"/>
      <c r="O71" s="225"/>
      <c r="P71" s="225"/>
      <c r="Q71" s="225"/>
      <c r="R71" s="225"/>
      <c r="S71" s="225"/>
      <c r="T71" s="303"/>
      <c r="U71" s="225"/>
      <c r="V71" s="225"/>
      <c r="W71" s="225"/>
      <c r="X71" s="225"/>
      <c r="Y71" s="365"/>
    </row>
    <row r="72" spans="1:25" ht="40.5" x14ac:dyDescent="0.3">
      <c r="A72" s="440"/>
      <c r="B72" s="178" t="s">
        <v>1416</v>
      </c>
      <c r="C72" s="178" t="s">
        <v>1416</v>
      </c>
      <c r="D72" s="178"/>
      <c r="E72" s="178"/>
      <c r="F72" s="178"/>
      <c r="G72" s="179"/>
      <c r="H72" s="118"/>
      <c r="I72" s="57" t="s">
        <v>1376</v>
      </c>
      <c r="K72" s="336"/>
      <c r="L72" s="172"/>
      <c r="M72" s="225"/>
      <c r="N72" s="172"/>
      <c r="O72" s="172"/>
      <c r="P72" s="172"/>
      <c r="Q72" s="172"/>
      <c r="R72" s="172"/>
      <c r="S72" s="172"/>
      <c r="T72" s="303"/>
      <c r="U72" s="172"/>
      <c r="V72" s="172"/>
      <c r="W72" s="172"/>
      <c r="X72" s="172"/>
      <c r="Y72" s="385"/>
    </row>
    <row r="73" spans="1:25" s="127" customFormat="1" ht="40.5" x14ac:dyDescent="0.3">
      <c r="A73" s="438">
        <v>56</v>
      </c>
      <c r="B73" s="211" t="s">
        <v>1416</v>
      </c>
      <c r="C73" s="112" t="s">
        <v>1417</v>
      </c>
      <c r="D73" s="111" t="s">
        <v>128</v>
      </c>
      <c r="E73" s="207" t="s">
        <v>13</v>
      </c>
      <c r="F73" s="112" t="s">
        <v>1418</v>
      </c>
      <c r="G73" s="112">
        <v>250</v>
      </c>
      <c r="H73" s="215" t="s">
        <v>1419</v>
      </c>
      <c r="I73" s="214" t="s">
        <v>1376</v>
      </c>
      <c r="K73" s="336"/>
      <c r="L73" s="176"/>
      <c r="M73" s="225"/>
      <c r="N73" s="176"/>
      <c r="O73" s="176"/>
      <c r="P73" s="176"/>
      <c r="Q73" s="176"/>
      <c r="R73" s="176"/>
      <c r="S73" s="176"/>
      <c r="T73" s="303"/>
      <c r="U73" s="176"/>
      <c r="V73" s="176"/>
      <c r="W73" s="176"/>
      <c r="X73" s="176"/>
      <c r="Y73" s="365"/>
    </row>
    <row r="74" spans="1:25" s="127" customFormat="1" ht="40.5" x14ac:dyDescent="0.3">
      <c r="A74" s="438">
        <v>57</v>
      </c>
      <c r="B74" s="211" t="s">
        <v>1416</v>
      </c>
      <c r="C74" s="112" t="s">
        <v>1420</v>
      </c>
      <c r="D74" s="111" t="s">
        <v>1421</v>
      </c>
      <c r="E74" s="207" t="s">
        <v>682</v>
      </c>
      <c r="F74" s="112" t="s">
        <v>1422</v>
      </c>
      <c r="G74" s="112">
        <v>150</v>
      </c>
      <c r="H74" s="215" t="s">
        <v>1423</v>
      </c>
      <c r="I74" s="214" t="s">
        <v>1376</v>
      </c>
      <c r="K74" s="336"/>
      <c r="L74" s="176"/>
      <c r="M74" s="225"/>
      <c r="N74" s="176"/>
      <c r="O74" s="176"/>
      <c r="P74" s="176"/>
      <c r="Q74" s="176"/>
      <c r="R74" s="176"/>
      <c r="S74" s="176"/>
      <c r="T74" s="303"/>
      <c r="U74" s="176"/>
      <c r="V74" s="176"/>
      <c r="W74" s="176"/>
      <c r="X74" s="176"/>
      <c r="Y74" s="365"/>
    </row>
    <row r="75" spans="1:25" s="127" customFormat="1" ht="40.5" x14ac:dyDescent="0.3">
      <c r="A75" s="438">
        <v>58</v>
      </c>
      <c r="B75" s="211" t="s">
        <v>1416</v>
      </c>
      <c r="C75" s="112" t="s">
        <v>1424</v>
      </c>
      <c r="D75" s="111" t="s">
        <v>127</v>
      </c>
      <c r="E75" s="207" t="s">
        <v>0</v>
      </c>
      <c r="F75" s="112" t="s">
        <v>1422</v>
      </c>
      <c r="G75" s="112">
        <v>200</v>
      </c>
      <c r="H75" s="112" t="s">
        <v>1425</v>
      </c>
      <c r="I75" s="214" t="s">
        <v>1376</v>
      </c>
      <c r="K75" s="336"/>
      <c r="L75" s="176"/>
      <c r="M75" s="225"/>
      <c r="N75" s="176"/>
      <c r="O75" s="176"/>
      <c r="P75" s="176"/>
      <c r="Q75" s="176"/>
      <c r="R75" s="176"/>
      <c r="S75" s="176"/>
      <c r="T75" s="303"/>
      <c r="U75" s="176"/>
      <c r="V75" s="176"/>
      <c r="W75" s="176"/>
      <c r="X75" s="176"/>
      <c r="Y75" s="365"/>
    </row>
    <row r="76" spans="1:25" s="127" customFormat="1" ht="81" x14ac:dyDescent="0.3">
      <c r="A76" s="438">
        <v>59</v>
      </c>
      <c r="B76" s="211" t="s">
        <v>1416</v>
      </c>
      <c r="C76" s="112" t="s">
        <v>1424</v>
      </c>
      <c r="D76" s="111" t="s">
        <v>128</v>
      </c>
      <c r="E76" s="207" t="s">
        <v>18</v>
      </c>
      <c r="F76" s="112" t="s">
        <v>1426</v>
      </c>
      <c r="G76" s="112">
        <v>120</v>
      </c>
      <c r="H76" s="112" t="s">
        <v>1427</v>
      </c>
      <c r="I76" s="214" t="s">
        <v>1376</v>
      </c>
      <c r="K76" s="336"/>
      <c r="L76" s="176"/>
      <c r="M76" s="225"/>
      <c r="N76" s="176"/>
      <c r="O76" s="176"/>
      <c r="P76" s="176"/>
      <c r="Q76" s="176"/>
      <c r="R76" s="176"/>
      <c r="S76" s="176"/>
      <c r="T76" s="303"/>
      <c r="U76" s="176"/>
      <c r="V76" s="176"/>
      <c r="W76" s="176"/>
      <c r="X76" s="176"/>
      <c r="Y76" s="365"/>
    </row>
    <row r="77" spans="1:25" s="127" customFormat="1" ht="40.5" x14ac:dyDescent="0.3">
      <c r="A77" s="438">
        <v>60</v>
      </c>
      <c r="B77" s="211" t="s">
        <v>1416</v>
      </c>
      <c r="C77" s="112" t="s">
        <v>1428</v>
      </c>
      <c r="D77" s="111"/>
      <c r="E77" s="207" t="s">
        <v>0</v>
      </c>
      <c r="F77" s="112" t="s">
        <v>1422</v>
      </c>
      <c r="G77" s="112">
        <v>300</v>
      </c>
      <c r="H77" s="112" t="s">
        <v>337</v>
      </c>
      <c r="I77" s="214" t="s">
        <v>1376</v>
      </c>
      <c r="K77" s="336"/>
      <c r="L77" s="176"/>
      <c r="M77" s="225"/>
      <c r="N77" s="176"/>
      <c r="O77" s="176"/>
      <c r="P77" s="176"/>
      <c r="Q77" s="176"/>
      <c r="R77" s="176"/>
      <c r="S77" s="176"/>
      <c r="T77" s="303"/>
      <c r="U77" s="176"/>
      <c r="V77" s="176"/>
      <c r="W77" s="176"/>
      <c r="X77" s="176"/>
      <c r="Y77" s="365"/>
    </row>
    <row r="78" spans="1:25" s="127" customFormat="1" ht="60.75" x14ac:dyDescent="0.3">
      <c r="A78" s="438">
        <v>61</v>
      </c>
      <c r="B78" s="211" t="s">
        <v>1416</v>
      </c>
      <c r="C78" s="112" t="s">
        <v>1429</v>
      </c>
      <c r="D78" s="111" t="s">
        <v>253</v>
      </c>
      <c r="E78" s="207" t="s">
        <v>18</v>
      </c>
      <c r="F78" s="112" t="s">
        <v>1430</v>
      </c>
      <c r="G78" s="112">
        <v>200</v>
      </c>
      <c r="H78" s="112" t="s">
        <v>337</v>
      </c>
      <c r="I78" s="214" t="s">
        <v>1376</v>
      </c>
      <c r="K78" s="336"/>
      <c r="L78" s="176"/>
      <c r="M78" s="225"/>
      <c r="N78" s="176"/>
      <c r="O78" s="176"/>
      <c r="P78" s="176"/>
      <c r="Q78" s="176"/>
      <c r="R78" s="176"/>
      <c r="S78" s="176"/>
      <c r="T78" s="303"/>
      <c r="U78" s="176"/>
      <c r="V78" s="176"/>
      <c r="W78" s="176"/>
      <c r="X78" s="176"/>
      <c r="Y78" s="365"/>
    </row>
    <row r="79" spans="1:25" s="127" customFormat="1" ht="60.75" x14ac:dyDescent="0.3">
      <c r="A79" s="438">
        <v>62</v>
      </c>
      <c r="B79" s="211" t="s">
        <v>1416</v>
      </c>
      <c r="C79" s="112" t="s">
        <v>1431</v>
      </c>
      <c r="D79" s="111" t="s">
        <v>253</v>
      </c>
      <c r="E79" s="207" t="s">
        <v>18</v>
      </c>
      <c r="F79" s="112" t="s">
        <v>1430</v>
      </c>
      <c r="G79" s="112">
        <v>120</v>
      </c>
      <c r="H79" s="112" t="s">
        <v>1432</v>
      </c>
      <c r="I79" s="214" t="s">
        <v>1376</v>
      </c>
      <c r="K79" s="336"/>
      <c r="L79" s="176"/>
      <c r="M79" s="225"/>
      <c r="N79" s="176"/>
      <c r="O79" s="176"/>
      <c r="P79" s="176"/>
      <c r="Q79" s="176"/>
      <c r="R79" s="176"/>
      <c r="S79" s="176"/>
      <c r="T79" s="303"/>
      <c r="U79" s="176"/>
      <c r="V79" s="176"/>
      <c r="W79" s="176"/>
      <c r="X79" s="176"/>
      <c r="Y79" s="365"/>
    </row>
    <row r="80" spans="1:25" s="127" customFormat="1" ht="81" x14ac:dyDescent="0.3">
      <c r="A80" s="438">
        <v>63</v>
      </c>
      <c r="B80" s="211" t="s">
        <v>1416</v>
      </c>
      <c r="C80" s="112" t="s">
        <v>1424</v>
      </c>
      <c r="D80" s="111" t="s">
        <v>1433</v>
      </c>
      <c r="E80" s="207" t="s">
        <v>10</v>
      </c>
      <c r="F80" s="112" t="s">
        <v>1426</v>
      </c>
      <c r="G80" s="112">
        <v>250</v>
      </c>
      <c r="H80" s="215" t="s">
        <v>1427</v>
      </c>
      <c r="I80" s="214" t="s">
        <v>1376</v>
      </c>
      <c r="K80" s="336"/>
      <c r="L80" s="176"/>
      <c r="M80" s="225"/>
      <c r="N80" s="176"/>
      <c r="O80" s="176"/>
      <c r="P80" s="176"/>
      <c r="Q80" s="176"/>
      <c r="R80" s="176"/>
      <c r="S80" s="176"/>
      <c r="T80" s="303"/>
      <c r="U80" s="176"/>
      <c r="V80" s="176"/>
      <c r="W80" s="176"/>
      <c r="X80" s="176"/>
      <c r="Y80" s="365"/>
    </row>
    <row r="81" spans="1:25" s="127" customFormat="1" ht="60.75" x14ac:dyDescent="0.3">
      <c r="A81" s="438">
        <v>63</v>
      </c>
      <c r="B81" s="211" t="s">
        <v>1416</v>
      </c>
      <c r="C81" s="112" t="s">
        <v>1434</v>
      </c>
      <c r="D81" s="111" t="s">
        <v>193</v>
      </c>
      <c r="E81" s="207" t="s">
        <v>10</v>
      </c>
      <c r="F81" s="112" t="s">
        <v>1422</v>
      </c>
      <c r="G81" s="112">
        <v>300</v>
      </c>
      <c r="H81" s="112" t="s">
        <v>337</v>
      </c>
      <c r="I81" s="214" t="s">
        <v>1376</v>
      </c>
      <c r="K81" s="336"/>
      <c r="L81" s="176"/>
      <c r="M81" s="225"/>
      <c r="N81" s="176"/>
      <c r="O81" s="176"/>
      <c r="P81" s="176"/>
      <c r="Q81" s="176"/>
      <c r="R81" s="176"/>
      <c r="S81" s="176"/>
      <c r="T81" s="303"/>
      <c r="U81" s="176"/>
      <c r="V81" s="176"/>
      <c r="W81" s="176"/>
      <c r="X81" s="176"/>
      <c r="Y81" s="365"/>
    </row>
    <row r="82" spans="1:25" s="127" customFormat="1" ht="60.75" x14ac:dyDescent="0.3">
      <c r="A82" s="438">
        <v>64</v>
      </c>
      <c r="B82" s="211" t="s">
        <v>1416</v>
      </c>
      <c r="C82" s="112" t="s">
        <v>1435</v>
      </c>
      <c r="D82" s="111" t="s">
        <v>193</v>
      </c>
      <c r="E82" s="207" t="s">
        <v>10</v>
      </c>
      <c r="F82" s="112" t="s">
        <v>1422</v>
      </c>
      <c r="G82" s="112">
        <v>300</v>
      </c>
      <c r="H82" s="112" t="s">
        <v>1423</v>
      </c>
      <c r="I82" s="214" t="s">
        <v>1376</v>
      </c>
      <c r="K82" s="336"/>
      <c r="L82" s="176"/>
      <c r="M82" s="225"/>
      <c r="N82" s="176"/>
      <c r="O82" s="176"/>
      <c r="P82" s="176"/>
      <c r="Q82" s="176"/>
      <c r="R82" s="176"/>
      <c r="S82" s="176"/>
      <c r="T82" s="303"/>
      <c r="U82" s="176"/>
      <c r="V82" s="176"/>
      <c r="W82" s="176"/>
      <c r="X82" s="176"/>
      <c r="Y82" s="365"/>
    </row>
    <row r="83" spans="1:25" s="127" customFormat="1" ht="60.75" x14ac:dyDescent="0.3">
      <c r="A83" s="438">
        <v>65</v>
      </c>
      <c r="B83" s="211" t="s">
        <v>1416</v>
      </c>
      <c r="C83" s="112" t="s">
        <v>1424</v>
      </c>
      <c r="D83" s="111" t="s">
        <v>1318</v>
      </c>
      <c r="E83" s="207" t="s">
        <v>29</v>
      </c>
      <c r="F83" s="112" t="s">
        <v>1436</v>
      </c>
      <c r="G83" s="112">
        <v>150</v>
      </c>
      <c r="H83" s="112" t="s">
        <v>228</v>
      </c>
      <c r="I83" s="214" t="s">
        <v>1376</v>
      </c>
      <c r="K83" s="336"/>
      <c r="L83" s="176"/>
      <c r="M83" s="225"/>
      <c r="N83" s="176"/>
      <c r="O83" s="176"/>
      <c r="P83" s="176"/>
      <c r="Q83" s="176"/>
      <c r="R83" s="176"/>
      <c r="S83" s="176"/>
      <c r="T83" s="303"/>
      <c r="U83" s="176"/>
      <c r="V83" s="176"/>
      <c r="W83" s="176"/>
      <c r="X83" s="176"/>
      <c r="Y83" s="365"/>
    </row>
    <row r="84" spans="1:25" s="127" customFormat="1" ht="40.5" x14ac:dyDescent="0.3">
      <c r="A84" s="438">
        <v>66</v>
      </c>
      <c r="B84" s="211" t="s">
        <v>1416</v>
      </c>
      <c r="C84" s="112" t="s">
        <v>1437</v>
      </c>
      <c r="D84" s="111" t="s">
        <v>259</v>
      </c>
      <c r="E84" s="207" t="s">
        <v>13</v>
      </c>
      <c r="F84" s="112" t="s">
        <v>1422</v>
      </c>
      <c r="G84" s="112">
        <v>120</v>
      </c>
      <c r="H84" s="128" t="s">
        <v>337</v>
      </c>
      <c r="I84" s="214" t="s">
        <v>1376</v>
      </c>
      <c r="K84" s="336"/>
      <c r="L84" s="176"/>
      <c r="M84" s="225"/>
      <c r="N84" s="176"/>
      <c r="O84" s="176"/>
      <c r="P84" s="176"/>
      <c r="Q84" s="176"/>
      <c r="R84" s="176"/>
      <c r="S84" s="176"/>
      <c r="T84" s="303"/>
      <c r="U84" s="176"/>
      <c r="V84" s="176"/>
      <c r="W84" s="176"/>
      <c r="X84" s="176"/>
      <c r="Y84" s="365"/>
    </row>
    <row r="85" spans="1:25" s="127" customFormat="1" ht="60.75" x14ac:dyDescent="0.3">
      <c r="A85" s="438">
        <v>67</v>
      </c>
      <c r="B85" s="211" t="s">
        <v>1416</v>
      </c>
      <c r="C85" s="112" t="s">
        <v>1438</v>
      </c>
      <c r="D85" s="111" t="s">
        <v>1334</v>
      </c>
      <c r="E85" s="207" t="s">
        <v>12</v>
      </c>
      <c r="F85" s="112" t="s">
        <v>1430</v>
      </c>
      <c r="G85" s="112">
        <v>120</v>
      </c>
      <c r="H85" s="128" t="s">
        <v>1432</v>
      </c>
      <c r="I85" s="214" t="s">
        <v>1376</v>
      </c>
      <c r="K85" s="336"/>
      <c r="L85" s="176"/>
      <c r="M85" s="225"/>
      <c r="N85" s="176"/>
      <c r="O85" s="176"/>
      <c r="P85" s="176"/>
      <c r="Q85" s="176"/>
      <c r="R85" s="176"/>
      <c r="S85" s="176"/>
      <c r="T85" s="303"/>
      <c r="U85" s="176"/>
      <c r="V85" s="176"/>
      <c r="W85" s="176"/>
      <c r="X85" s="176"/>
      <c r="Y85" s="365"/>
    </row>
    <row r="86" spans="1:25" ht="40.5" x14ac:dyDescent="0.3">
      <c r="A86" s="440"/>
      <c r="B86" s="118" t="s">
        <v>272</v>
      </c>
      <c r="C86" s="118" t="s">
        <v>272</v>
      </c>
      <c r="D86" s="117"/>
      <c r="E86" s="117"/>
      <c r="F86" s="117"/>
      <c r="G86" s="117"/>
      <c r="H86" s="125"/>
      <c r="I86" s="105" t="s">
        <v>511</v>
      </c>
      <c r="K86" s="336"/>
      <c r="L86" s="172"/>
      <c r="M86" s="225"/>
      <c r="N86" s="172"/>
      <c r="O86" s="172"/>
      <c r="P86" s="172"/>
      <c r="Q86" s="172"/>
      <c r="R86" s="172"/>
      <c r="S86" s="172"/>
      <c r="T86" s="303"/>
      <c r="U86" s="172"/>
      <c r="V86" s="172"/>
      <c r="W86" s="172"/>
      <c r="X86" s="172"/>
      <c r="Y86" s="385"/>
    </row>
    <row r="87" spans="1:25" ht="81" x14ac:dyDescent="0.3">
      <c r="A87" s="439">
        <v>68</v>
      </c>
      <c r="B87" s="112" t="s">
        <v>272</v>
      </c>
      <c r="C87" s="112" t="s">
        <v>731</v>
      </c>
      <c r="D87" s="112" t="s">
        <v>51</v>
      </c>
      <c r="E87" s="112" t="s">
        <v>0</v>
      </c>
      <c r="F87" s="112" t="s">
        <v>335</v>
      </c>
      <c r="G87" s="112">
        <v>1500</v>
      </c>
      <c r="H87" s="128" t="s">
        <v>337</v>
      </c>
      <c r="I87" s="163" t="s">
        <v>511</v>
      </c>
      <c r="K87" s="336"/>
      <c r="L87" s="172"/>
      <c r="M87" s="225"/>
      <c r="N87" s="172"/>
      <c r="O87" s="172"/>
      <c r="P87" s="172"/>
      <c r="Q87" s="172"/>
      <c r="R87" s="172"/>
      <c r="S87" s="172"/>
      <c r="T87" s="303"/>
      <c r="U87" s="172"/>
      <c r="V87" s="172"/>
      <c r="W87" s="172"/>
      <c r="X87" s="172"/>
      <c r="Y87" s="385"/>
    </row>
    <row r="88" spans="1:25" ht="40.5" x14ac:dyDescent="0.3">
      <c r="A88" s="440"/>
      <c r="B88" s="118" t="s">
        <v>92</v>
      </c>
      <c r="C88" s="118" t="s">
        <v>92</v>
      </c>
      <c r="D88" s="117"/>
      <c r="E88" s="117"/>
      <c r="F88" s="117"/>
      <c r="G88" s="117"/>
      <c r="H88" s="125"/>
      <c r="I88" s="105" t="s">
        <v>511</v>
      </c>
      <c r="K88" s="336"/>
      <c r="L88" s="172"/>
      <c r="M88" s="225"/>
      <c r="N88" s="172"/>
      <c r="O88" s="172"/>
      <c r="P88" s="172"/>
      <c r="Q88" s="172"/>
      <c r="R88" s="172"/>
      <c r="S88" s="172"/>
      <c r="T88" s="303"/>
      <c r="U88" s="172"/>
      <c r="V88" s="172"/>
      <c r="W88" s="172"/>
      <c r="X88" s="172"/>
      <c r="Y88" s="385"/>
    </row>
    <row r="89" spans="1:25" ht="81" x14ac:dyDescent="0.25">
      <c r="A89" s="439">
        <v>69</v>
      </c>
      <c r="B89" s="112" t="s">
        <v>92</v>
      </c>
      <c r="C89" s="112" t="s">
        <v>274</v>
      </c>
      <c r="D89" s="130" t="s">
        <v>842</v>
      </c>
      <c r="E89" s="112" t="s">
        <v>16</v>
      </c>
      <c r="F89" s="112" t="s">
        <v>570</v>
      </c>
      <c r="G89" s="112">
        <v>80</v>
      </c>
      <c r="H89" s="128" t="s">
        <v>343</v>
      </c>
      <c r="I89" s="163" t="s">
        <v>511</v>
      </c>
      <c r="K89" s="374"/>
      <c r="L89" s="272"/>
      <c r="M89" s="155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144"/>
    </row>
    <row r="90" spans="1:25" ht="60.75" x14ac:dyDescent="0.25">
      <c r="A90" s="439">
        <v>70</v>
      </c>
      <c r="B90" s="112" t="s">
        <v>92</v>
      </c>
      <c r="C90" s="112" t="s">
        <v>275</v>
      </c>
      <c r="D90" s="130" t="s">
        <v>843</v>
      </c>
      <c r="E90" s="112" t="s">
        <v>18</v>
      </c>
      <c r="F90" s="112" t="s">
        <v>242</v>
      </c>
      <c r="G90" s="112">
        <v>100</v>
      </c>
      <c r="H90" s="128" t="s">
        <v>343</v>
      </c>
      <c r="I90" s="163" t="s">
        <v>511</v>
      </c>
      <c r="K90" s="374"/>
      <c r="L90" s="272"/>
      <c r="M90" s="155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144"/>
    </row>
    <row r="91" spans="1:25" s="199" customFormat="1" ht="56.25" x14ac:dyDescent="0.3">
      <c r="A91" s="439">
        <v>71</v>
      </c>
      <c r="B91" s="151" t="s">
        <v>92</v>
      </c>
      <c r="C91" s="151" t="s">
        <v>176</v>
      </c>
      <c r="D91" s="195" t="s">
        <v>844</v>
      </c>
      <c r="E91" s="151" t="s">
        <v>1</v>
      </c>
      <c r="F91" s="151" t="s">
        <v>177</v>
      </c>
      <c r="G91" s="151">
        <v>120</v>
      </c>
      <c r="H91" s="197" t="s">
        <v>343</v>
      </c>
      <c r="I91" s="198" t="s">
        <v>511</v>
      </c>
      <c r="K91" s="374"/>
      <c r="L91" s="272"/>
      <c r="M91" s="155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144"/>
    </row>
    <row r="92" spans="1:25" s="199" customFormat="1" ht="56.25" x14ac:dyDescent="0.3">
      <c r="A92" s="439">
        <v>72</v>
      </c>
      <c r="B92" s="151" t="s">
        <v>92</v>
      </c>
      <c r="C92" s="151" t="s">
        <v>360</v>
      </c>
      <c r="D92" s="151" t="s">
        <v>844</v>
      </c>
      <c r="E92" s="151" t="s">
        <v>12</v>
      </c>
      <c r="F92" s="151" t="s">
        <v>177</v>
      </c>
      <c r="G92" s="151">
        <v>110</v>
      </c>
      <c r="H92" s="197" t="s">
        <v>337</v>
      </c>
      <c r="I92" s="198" t="s">
        <v>511</v>
      </c>
      <c r="K92" s="374"/>
      <c r="L92" s="272"/>
      <c r="M92" s="155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144"/>
    </row>
    <row r="93" spans="1:25" ht="40.5" x14ac:dyDescent="0.3">
      <c r="A93" s="440"/>
      <c r="B93" s="118" t="s">
        <v>1439</v>
      </c>
      <c r="C93" s="118" t="s">
        <v>1439</v>
      </c>
      <c r="D93" s="118"/>
      <c r="E93" s="118"/>
      <c r="F93" s="118"/>
      <c r="G93" s="179"/>
      <c r="H93" s="175"/>
      <c r="I93" s="57" t="s">
        <v>1376</v>
      </c>
      <c r="K93" s="336"/>
      <c r="L93" s="172"/>
      <c r="M93" s="225"/>
      <c r="N93" s="172"/>
      <c r="O93" s="172"/>
      <c r="P93" s="172"/>
      <c r="Q93" s="172"/>
      <c r="R93" s="172"/>
      <c r="S93" s="172"/>
      <c r="T93" s="303"/>
      <c r="U93" s="172"/>
      <c r="V93" s="172"/>
      <c r="W93" s="172"/>
      <c r="X93" s="172"/>
      <c r="Y93" s="385"/>
    </row>
    <row r="94" spans="1:25" s="127" customFormat="1" ht="40.5" x14ac:dyDescent="0.3">
      <c r="A94" s="438">
        <v>73</v>
      </c>
      <c r="B94" s="112" t="s">
        <v>1439</v>
      </c>
      <c r="C94" s="112" t="s">
        <v>1440</v>
      </c>
      <c r="D94" s="111" t="s">
        <v>217</v>
      </c>
      <c r="E94" s="112" t="s">
        <v>18</v>
      </c>
      <c r="F94" s="112" t="s">
        <v>1441</v>
      </c>
      <c r="G94" s="112">
        <v>70</v>
      </c>
      <c r="H94" s="128" t="s">
        <v>1442</v>
      </c>
      <c r="I94" s="214" t="s">
        <v>1376</v>
      </c>
      <c r="K94" s="375"/>
      <c r="L94" s="348"/>
      <c r="M94" s="339"/>
      <c r="N94" s="348"/>
      <c r="O94" s="348"/>
      <c r="P94" s="348"/>
      <c r="Q94" s="348"/>
      <c r="R94" s="348"/>
      <c r="S94" s="348"/>
      <c r="T94" s="339"/>
      <c r="U94" s="348"/>
      <c r="V94" s="348"/>
      <c r="W94" s="348"/>
      <c r="X94" s="348"/>
      <c r="Y94" s="387"/>
    </row>
    <row r="95" spans="1:25" s="127" customFormat="1" ht="60.75" x14ac:dyDescent="0.3">
      <c r="A95" s="438">
        <v>74</v>
      </c>
      <c r="B95" s="112" t="s">
        <v>1439</v>
      </c>
      <c r="C95" s="112" t="s">
        <v>1443</v>
      </c>
      <c r="D95" s="111" t="s">
        <v>200</v>
      </c>
      <c r="E95" s="112" t="s">
        <v>12</v>
      </c>
      <c r="F95" s="112" t="s">
        <v>461</v>
      </c>
      <c r="G95" s="112">
        <v>70</v>
      </c>
      <c r="H95" s="128" t="s">
        <v>1442</v>
      </c>
      <c r="I95" s="214" t="s">
        <v>1376</v>
      </c>
      <c r="K95" s="375"/>
      <c r="L95" s="348"/>
      <c r="M95" s="339"/>
      <c r="N95" s="348"/>
      <c r="O95" s="348"/>
      <c r="P95" s="348"/>
      <c r="Q95" s="348"/>
      <c r="R95" s="348"/>
      <c r="S95" s="348"/>
      <c r="T95" s="339"/>
      <c r="U95" s="348"/>
      <c r="V95" s="348"/>
      <c r="W95" s="348"/>
      <c r="X95" s="348"/>
      <c r="Y95" s="387"/>
    </row>
    <row r="96" spans="1:25" s="199" customFormat="1" ht="56.25" x14ac:dyDescent="0.3">
      <c r="A96" s="442"/>
      <c r="B96" s="200" t="s">
        <v>94</v>
      </c>
      <c r="C96" s="200" t="s">
        <v>94</v>
      </c>
      <c r="D96" s="200"/>
      <c r="E96" s="200"/>
      <c r="F96" s="200"/>
      <c r="G96" s="200"/>
      <c r="H96" s="201"/>
      <c r="I96" s="202" t="s">
        <v>511</v>
      </c>
      <c r="K96" s="336"/>
      <c r="L96" s="318"/>
      <c r="M96" s="225"/>
      <c r="N96" s="318"/>
      <c r="O96" s="318"/>
      <c r="P96" s="318"/>
      <c r="Q96" s="318"/>
      <c r="R96" s="318"/>
      <c r="S96" s="318"/>
      <c r="T96" s="303"/>
      <c r="U96" s="318"/>
      <c r="V96" s="318"/>
      <c r="W96" s="318"/>
      <c r="X96" s="318"/>
      <c r="Y96" s="388"/>
    </row>
    <row r="97" spans="1:25" s="199" customFormat="1" ht="56.25" x14ac:dyDescent="0.3">
      <c r="A97" s="441">
        <v>75</v>
      </c>
      <c r="B97" s="151" t="s">
        <v>94</v>
      </c>
      <c r="C97" s="151" t="s">
        <v>178</v>
      </c>
      <c r="D97" s="151" t="s">
        <v>21</v>
      </c>
      <c r="E97" s="151" t="s">
        <v>16</v>
      </c>
      <c r="F97" s="151" t="s">
        <v>596</v>
      </c>
      <c r="G97" s="151">
        <v>60</v>
      </c>
      <c r="H97" s="197" t="s">
        <v>337</v>
      </c>
      <c r="I97" s="198" t="s">
        <v>511</v>
      </c>
      <c r="K97" s="336"/>
      <c r="L97" s="318"/>
      <c r="M97" s="225"/>
      <c r="N97" s="318"/>
      <c r="O97" s="318"/>
      <c r="P97" s="318"/>
      <c r="Q97" s="318"/>
      <c r="R97" s="318"/>
      <c r="S97" s="318"/>
      <c r="T97" s="303"/>
      <c r="U97" s="318"/>
      <c r="V97" s="318"/>
      <c r="W97" s="318"/>
      <c r="X97" s="318"/>
      <c r="Y97" s="388"/>
    </row>
    <row r="98" spans="1:25" s="199" customFormat="1" ht="37.5" x14ac:dyDescent="0.3">
      <c r="A98" s="442"/>
      <c r="B98" s="200" t="s">
        <v>276</v>
      </c>
      <c r="C98" s="200" t="s">
        <v>276</v>
      </c>
      <c r="D98" s="147"/>
      <c r="E98" s="147"/>
      <c r="F98" s="147"/>
      <c r="G98" s="147"/>
      <c r="H98" s="203"/>
      <c r="I98" s="198" t="s">
        <v>511</v>
      </c>
      <c r="K98" s="336"/>
      <c r="L98" s="318"/>
      <c r="M98" s="225"/>
      <c r="N98" s="318"/>
      <c r="O98" s="318"/>
      <c r="P98" s="318"/>
      <c r="Q98" s="318"/>
      <c r="R98" s="318"/>
      <c r="S98" s="318"/>
      <c r="T98" s="303"/>
      <c r="U98" s="318"/>
      <c r="V98" s="318"/>
      <c r="W98" s="318"/>
      <c r="X98" s="318"/>
      <c r="Y98" s="388"/>
    </row>
    <row r="99" spans="1:25" s="199" customFormat="1" ht="56.25" x14ac:dyDescent="0.3">
      <c r="A99" s="441">
        <v>76</v>
      </c>
      <c r="B99" s="151" t="s">
        <v>276</v>
      </c>
      <c r="C99" s="151" t="s">
        <v>442</v>
      </c>
      <c r="D99" s="151">
        <v>14</v>
      </c>
      <c r="E99" s="151" t="s">
        <v>0</v>
      </c>
      <c r="F99" s="151" t="s">
        <v>263</v>
      </c>
      <c r="G99" s="151">
        <v>200</v>
      </c>
      <c r="H99" s="151" t="s">
        <v>337</v>
      </c>
      <c r="I99" s="204" t="s">
        <v>511</v>
      </c>
      <c r="K99" s="336"/>
      <c r="L99" s="318"/>
      <c r="M99" s="225"/>
      <c r="N99" s="318"/>
      <c r="O99" s="318"/>
      <c r="P99" s="318"/>
      <c r="Q99" s="318"/>
      <c r="R99" s="318"/>
      <c r="S99" s="318"/>
      <c r="T99" s="303"/>
      <c r="U99" s="318"/>
      <c r="V99" s="318"/>
      <c r="W99" s="318"/>
      <c r="X99" s="318"/>
      <c r="Y99" s="388"/>
    </row>
    <row r="100" spans="1:25" s="199" customFormat="1" ht="56.25" x14ac:dyDescent="0.3">
      <c r="A100" s="441">
        <v>77</v>
      </c>
      <c r="B100" s="151" t="s">
        <v>276</v>
      </c>
      <c r="C100" s="151" t="s">
        <v>745</v>
      </c>
      <c r="D100" s="151"/>
      <c r="E100" s="151" t="s">
        <v>16</v>
      </c>
      <c r="F100" s="151" t="s">
        <v>746</v>
      </c>
      <c r="G100" s="151">
        <v>300</v>
      </c>
      <c r="H100" s="151" t="s">
        <v>337</v>
      </c>
      <c r="I100" s="204"/>
      <c r="K100" s="336"/>
      <c r="L100" s="318"/>
      <c r="M100" s="225"/>
      <c r="N100" s="318"/>
      <c r="O100" s="318"/>
      <c r="P100" s="318"/>
      <c r="Q100" s="318"/>
      <c r="R100" s="318"/>
      <c r="S100" s="318"/>
      <c r="T100" s="303"/>
      <c r="U100" s="318"/>
      <c r="V100" s="318"/>
      <c r="W100" s="318"/>
      <c r="X100" s="318"/>
      <c r="Y100" s="388"/>
    </row>
    <row r="101" spans="1:25" s="199" customFormat="1" ht="37.5" x14ac:dyDescent="0.3">
      <c r="A101" s="442"/>
      <c r="B101" s="183" t="s">
        <v>1072</v>
      </c>
      <c r="C101" s="183" t="s">
        <v>1072</v>
      </c>
      <c r="D101" s="184"/>
      <c r="E101" s="183"/>
      <c r="F101" s="183"/>
      <c r="G101" s="185"/>
      <c r="H101" s="183"/>
      <c r="K101" s="336"/>
      <c r="L101" s="318"/>
      <c r="M101" s="225"/>
      <c r="N101" s="318"/>
      <c r="O101" s="318"/>
      <c r="P101" s="318"/>
      <c r="Q101" s="318"/>
      <c r="R101" s="318"/>
      <c r="S101" s="318"/>
      <c r="T101" s="303"/>
      <c r="U101" s="318"/>
      <c r="V101" s="318"/>
      <c r="W101" s="318"/>
      <c r="X101" s="318"/>
      <c r="Y101" s="388"/>
    </row>
    <row r="102" spans="1:25" s="199" customFormat="1" ht="56.25" x14ac:dyDescent="0.3">
      <c r="A102" s="441">
        <v>78</v>
      </c>
      <c r="B102" s="186" t="s">
        <v>1072</v>
      </c>
      <c r="C102" s="187" t="s">
        <v>1083</v>
      </c>
      <c r="D102" s="188" t="s">
        <v>1038</v>
      </c>
      <c r="E102" s="187" t="s">
        <v>13</v>
      </c>
      <c r="F102" s="187" t="s">
        <v>662</v>
      </c>
      <c r="G102" s="186">
        <v>40</v>
      </c>
      <c r="H102" s="187" t="s">
        <v>1084</v>
      </c>
      <c r="K102" s="336"/>
      <c r="L102" s="318"/>
      <c r="M102" s="225"/>
      <c r="N102" s="318"/>
      <c r="O102" s="318"/>
      <c r="P102" s="318"/>
      <c r="Q102" s="318"/>
      <c r="R102" s="318"/>
      <c r="S102" s="318"/>
      <c r="T102" s="303"/>
      <c r="U102" s="318"/>
      <c r="V102" s="318"/>
      <c r="W102" s="318"/>
      <c r="X102" s="318"/>
      <c r="Y102" s="388"/>
    </row>
    <row r="103" spans="1:25" s="199" customFormat="1" ht="56.25" x14ac:dyDescent="0.3">
      <c r="A103" s="441">
        <v>79</v>
      </c>
      <c r="B103" s="186" t="s">
        <v>1072</v>
      </c>
      <c r="C103" s="187" t="s">
        <v>1085</v>
      </c>
      <c r="D103" s="188" t="s">
        <v>548</v>
      </c>
      <c r="E103" s="187" t="s">
        <v>0</v>
      </c>
      <c r="F103" s="187" t="s">
        <v>662</v>
      </c>
      <c r="G103" s="186">
        <v>40</v>
      </c>
      <c r="H103" s="187" t="s">
        <v>1084</v>
      </c>
      <c r="K103" s="336"/>
      <c r="L103" s="318"/>
      <c r="M103" s="225"/>
      <c r="N103" s="318"/>
      <c r="O103" s="318"/>
      <c r="P103" s="318"/>
      <c r="Q103" s="318"/>
      <c r="R103" s="318"/>
      <c r="S103" s="318"/>
      <c r="T103" s="303"/>
      <c r="U103" s="318"/>
      <c r="V103" s="318"/>
      <c r="W103" s="318"/>
      <c r="X103" s="318"/>
      <c r="Y103" s="388"/>
    </row>
    <row r="104" spans="1:25" s="199" customFormat="1" ht="93.75" x14ac:dyDescent="0.3">
      <c r="A104" s="441">
        <v>80</v>
      </c>
      <c r="B104" s="186" t="s">
        <v>1072</v>
      </c>
      <c r="C104" s="187" t="s">
        <v>1086</v>
      </c>
      <c r="D104" s="188" t="s">
        <v>1087</v>
      </c>
      <c r="E104" s="187" t="s">
        <v>1</v>
      </c>
      <c r="F104" s="187" t="s">
        <v>662</v>
      </c>
      <c r="G104" s="186">
        <v>70</v>
      </c>
      <c r="H104" s="187" t="s">
        <v>1084</v>
      </c>
      <c r="K104" s="336"/>
      <c r="L104" s="318"/>
      <c r="M104" s="225"/>
      <c r="N104" s="318"/>
      <c r="O104" s="318"/>
      <c r="P104" s="318"/>
      <c r="Q104" s="318"/>
      <c r="R104" s="318"/>
      <c r="S104" s="318"/>
      <c r="T104" s="303"/>
      <c r="U104" s="318"/>
      <c r="V104" s="318"/>
      <c r="W104" s="318"/>
      <c r="X104" s="318"/>
      <c r="Y104" s="388"/>
    </row>
    <row r="105" spans="1:25" s="199" customFormat="1" ht="56.25" x14ac:dyDescent="0.3">
      <c r="A105" s="441">
        <v>81</v>
      </c>
      <c r="B105" s="186" t="s">
        <v>1072</v>
      </c>
      <c r="C105" s="187" t="s">
        <v>1088</v>
      </c>
      <c r="D105" s="188" t="s">
        <v>1089</v>
      </c>
      <c r="E105" s="187" t="s">
        <v>6</v>
      </c>
      <c r="F105" s="187" t="s">
        <v>662</v>
      </c>
      <c r="G105" s="186">
        <v>120</v>
      </c>
      <c r="H105" s="187" t="s">
        <v>1084</v>
      </c>
      <c r="K105" s="336"/>
      <c r="L105" s="318"/>
      <c r="M105" s="225"/>
      <c r="N105" s="318"/>
      <c r="O105" s="318"/>
      <c r="P105" s="318"/>
      <c r="Q105" s="318"/>
      <c r="R105" s="318"/>
      <c r="S105" s="318"/>
      <c r="T105" s="303"/>
      <c r="U105" s="318"/>
      <c r="V105" s="318"/>
      <c r="W105" s="318"/>
      <c r="X105" s="318"/>
      <c r="Y105" s="388"/>
    </row>
    <row r="106" spans="1:25" s="199" customFormat="1" ht="20.25" x14ac:dyDescent="0.3">
      <c r="A106" s="442"/>
      <c r="B106" s="183" t="s">
        <v>99</v>
      </c>
      <c r="C106" s="183" t="s">
        <v>99</v>
      </c>
      <c r="D106" s="184"/>
      <c r="E106" s="183"/>
      <c r="F106" s="183"/>
      <c r="G106" s="185"/>
      <c r="H106" s="183"/>
      <c r="K106" s="336"/>
      <c r="L106" s="318"/>
      <c r="M106" s="225"/>
      <c r="N106" s="318"/>
      <c r="O106" s="318"/>
      <c r="P106" s="318"/>
      <c r="Q106" s="318"/>
      <c r="R106" s="318"/>
      <c r="S106" s="318"/>
      <c r="T106" s="303"/>
      <c r="U106" s="318"/>
      <c r="V106" s="318"/>
      <c r="W106" s="318"/>
      <c r="X106" s="318"/>
      <c r="Y106" s="388"/>
    </row>
    <row r="107" spans="1:25" ht="75" x14ac:dyDescent="0.3">
      <c r="A107" s="439">
        <v>82</v>
      </c>
      <c r="B107" s="186" t="s">
        <v>99</v>
      </c>
      <c r="C107" s="187" t="s">
        <v>210</v>
      </c>
      <c r="D107" s="188" t="s">
        <v>1090</v>
      </c>
      <c r="E107" s="187" t="s">
        <v>1091</v>
      </c>
      <c r="F107" s="187" t="s">
        <v>1092</v>
      </c>
      <c r="G107" s="186">
        <v>162</v>
      </c>
      <c r="H107" s="187" t="s">
        <v>1093</v>
      </c>
      <c r="K107" s="336"/>
      <c r="L107" s="172"/>
      <c r="M107" s="225"/>
      <c r="N107" s="172"/>
      <c r="O107" s="172"/>
      <c r="P107" s="172"/>
      <c r="Q107" s="172"/>
      <c r="R107" s="172"/>
      <c r="S107" s="172"/>
      <c r="T107" s="303"/>
      <c r="U107" s="172"/>
      <c r="V107" s="172"/>
      <c r="W107" s="172"/>
      <c r="X107" s="172"/>
      <c r="Y107" s="385"/>
    </row>
    <row r="108" spans="1:25" ht="37.5" x14ac:dyDescent="0.3">
      <c r="A108" s="439">
        <v>83</v>
      </c>
      <c r="B108" s="186" t="s">
        <v>99</v>
      </c>
      <c r="C108" s="187" t="s">
        <v>1073</v>
      </c>
      <c r="D108" s="188" t="s">
        <v>510</v>
      </c>
      <c r="E108" s="187" t="s">
        <v>13</v>
      </c>
      <c r="F108" s="187" t="s">
        <v>461</v>
      </c>
      <c r="G108" s="186">
        <v>60</v>
      </c>
      <c r="H108" s="187" t="s">
        <v>1074</v>
      </c>
      <c r="K108" s="336"/>
      <c r="L108" s="172"/>
      <c r="M108" s="225"/>
      <c r="N108" s="172"/>
      <c r="O108" s="172"/>
      <c r="P108" s="172"/>
      <c r="Q108" s="172"/>
      <c r="R108" s="172"/>
      <c r="S108" s="172"/>
      <c r="T108" s="303"/>
      <c r="U108" s="172"/>
      <c r="V108" s="172"/>
      <c r="W108" s="172"/>
      <c r="X108" s="172"/>
      <c r="Y108" s="385"/>
    </row>
    <row r="109" spans="1:25" ht="37.5" x14ac:dyDescent="0.3">
      <c r="A109" s="439">
        <v>84</v>
      </c>
      <c r="B109" s="186" t="s">
        <v>99</v>
      </c>
      <c r="C109" s="187" t="s">
        <v>1094</v>
      </c>
      <c r="D109" s="188" t="s">
        <v>159</v>
      </c>
      <c r="E109" s="187" t="s">
        <v>13</v>
      </c>
      <c r="F109" s="187" t="s">
        <v>1095</v>
      </c>
      <c r="G109" s="186">
        <v>56</v>
      </c>
      <c r="H109" s="187" t="s">
        <v>1096</v>
      </c>
      <c r="K109" s="336"/>
      <c r="L109" s="172"/>
      <c r="M109" s="225"/>
      <c r="N109" s="172"/>
      <c r="O109" s="172"/>
      <c r="P109" s="172"/>
      <c r="Q109" s="172"/>
      <c r="R109" s="172"/>
      <c r="S109" s="172"/>
      <c r="T109" s="303"/>
      <c r="U109" s="172"/>
      <c r="V109" s="172"/>
      <c r="W109" s="172"/>
      <c r="X109" s="172"/>
      <c r="Y109" s="385"/>
    </row>
    <row r="110" spans="1:25" ht="37.5" x14ac:dyDescent="0.3">
      <c r="A110" s="439">
        <v>85</v>
      </c>
      <c r="B110" s="186" t="s">
        <v>99</v>
      </c>
      <c r="C110" s="187" t="s">
        <v>1097</v>
      </c>
      <c r="D110" s="188" t="s">
        <v>159</v>
      </c>
      <c r="E110" s="187" t="s">
        <v>2</v>
      </c>
      <c r="F110" s="187" t="s">
        <v>1095</v>
      </c>
      <c r="G110" s="186">
        <v>56</v>
      </c>
      <c r="H110" s="187" t="s">
        <v>1096</v>
      </c>
      <c r="K110" s="336"/>
      <c r="L110" s="172"/>
      <c r="M110" s="225"/>
      <c r="N110" s="172"/>
      <c r="O110" s="172"/>
      <c r="P110" s="172"/>
      <c r="Q110" s="172"/>
      <c r="R110" s="172"/>
      <c r="S110" s="172"/>
      <c r="T110" s="303"/>
      <c r="U110" s="172"/>
      <c r="V110" s="172"/>
      <c r="W110" s="172"/>
      <c r="X110" s="172"/>
      <c r="Y110" s="385"/>
    </row>
    <row r="111" spans="1:25" ht="56.25" x14ac:dyDescent="0.3">
      <c r="A111" s="439">
        <v>86</v>
      </c>
      <c r="B111" s="186" t="s">
        <v>99</v>
      </c>
      <c r="C111" s="187" t="s">
        <v>1098</v>
      </c>
      <c r="D111" s="188" t="s">
        <v>1099</v>
      </c>
      <c r="E111" s="187" t="s">
        <v>16</v>
      </c>
      <c r="F111" s="187" t="s">
        <v>1100</v>
      </c>
      <c r="G111" s="186">
        <v>162</v>
      </c>
      <c r="H111" s="187" t="s">
        <v>1093</v>
      </c>
      <c r="K111" s="336"/>
      <c r="L111" s="172"/>
      <c r="M111" s="225"/>
      <c r="N111" s="172"/>
      <c r="O111" s="172"/>
      <c r="P111" s="172"/>
      <c r="Q111" s="172"/>
      <c r="R111" s="172"/>
      <c r="S111" s="172"/>
      <c r="T111" s="303"/>
      <c r="U111" s="172"/>
      <c r="V111" s="172"/>
      <c r="W111" s="172"/>
      <c r="X111" s="172"/>
      <c r="Y111" s="385"/>
    </row>
    <row r="112" spans="1:25" ht="56.25" x14ac:dyDescent="0.3">
      <c r="A112" s="439">
        <v>87</v>
      </c>
      <c r="B112" s="186" t="s">
        <v>99</v>
      </c>
      <c r="C112" s="187" t="s">
        <v>1101</v>
      </c>
      <c r="D112" s="188" t="s">
        <v>53</v>
      </c>
      <c r="E112" s="187" t="s">
        <v>16</v>
      </c>
      <c r="F112" s="187" t="s">
        <v>1100</v>
      </c>
      <c r="G112" s="186">
        <v>162</v>
      </c>
      <c r="H112" s="187" t="s">
        <v>349</v>
      </c>
      <c r="K112" s="336"/>
      <c r="L112" s="172"/>
      <c r="M112" s="225"/>
      <c r="N112" s="172"/>
      <c r="O112" s="172"/>
      <c r="P112" s="172"/>
      <c r="Q112" s="172"/>
      <c r="R112" s="172"/>
      <c r="S112" s="172"/>
      <c r="T112" s="303"/>
      <c r="U112" s="172"/>
      <c r="V112" s="172"/>
      <c r="W112" s="172"/>
      <c r="X112" s="172"/>
      <c r="Y112" s="385"/>
    </row>
    <row r="113" spans="1:25" ht="37.5" x14ac:dyDescent="0.3">
      <c r="A113" s="439">
        <v>88</v>
      </c>
      <c r="B113" s="186" t="s">
        <v>99</v>
      </c>
      <c r="C113" s="187" t="s">
        <v>1102</v>
      </c>
      <c r="D113" s="188" t="s">
        <v>1103</v>
      </c>
      <c r="E113" s="187" t="s">
        <v>112</v>
      </c>
      <c r="F113" s="187" t="s">
        <v>155</v>
      </c>
      <c r="G113" s="186">
        <v>162</v>
      </c>
      <c r="H113" s="187" t="s">
        <v>1104</v>
      </c>
      <c r="K113" s="336"/>
      <c r="L113" s="172"/>
      <c r="M113" s="225"/>
      <c r="N113" s="172"/>
      <c r="O113" s="172"/>
      <c r="P113" s="172"/>
      <c r="Q113" s="172"/>
      <c r="R113" s="172"/>
      <c r="S113" s="172"/>
      <c r="T113" s="303"/>
      <c r="U113" s="172"/>
      <c r="V113" s="172"/>
      <c r="W113" s="172"/>
      <c r="X113" s="172"/>
      <c r="Y113" s="385"/>
    </row>
    <row r="114" spans="1:25" ht="20.25" x14ac:dyDescent="0.3">
      <c r="A114" s="439">
        <v>89</v>
      </c>
      <c r="B114" s="186" t="s">
        <v>99</v>
      </c>
      <c r="C114" s="187" t="s">
        <v>1971</v>
      </c>
      <c r="D114" s="188"/>
      <c r="E114" s="187" t="s">
        <v>669</v>
      </c>
      <c r="F114" s="187" t="s">
        <v>59</v>
      </c>
      <c r="G114" s="186"/>
      <c r="H114" s="187"/>
      <c r="K114" s="336"/>
      <c r="L114" s="172"/>
      <c r="M114" s="225"/>
      <c r="N114" s="172"/>
      <c r="O114" s="172"/>
      <c r="P114" s="172"/>
      <c r="Q114" s="172"/>
      <c r="R114" s="172"/>
      <c r="S114" s="172"/>
      <c r="T114" s="303"/>
      <c r="U114" s="172"/>
      <c r="V114" s="172"/>
      <c r="W114" s="172"/>
      <c r="X114" s="172"/>
      <c r="Y114" s="385"/>
    </row>
    <row r="115" spans="1:25" ht="56.25" x14ac:dyDescent="0.3">
      <c r="A115" s="439">
        <v>90</v>
      </c>
      <c r="B115" s="186" t="s">
        <v>99</v>
      </c>
      <c r="C115" s="187" t="s">
        <v>2187</v>
      </c>
      <c r="D115" s="188" t="s">
        <v>2188</v>
      </c>
      <c r="E115" s="187" t="s">
        <v>12</v>
      </c>
      <c r="F115" s="187" t="s">
        <v>2189</v>
      </c>
      <c r="G115" s="186">
        <v>80</v>
      </c>
      <c r="H115" s="187" t="s">
        <v>2190</v>
      </c>
      <c r="K115" s="336"/>
      <c r="L115" s="172"/>
      <c r="M115" s="225"/>
      <c r="N115" s="172"/>
      <c r="O115" s="172"/>
      <c r="P115" s="172"/>
      <c r="Q115" s="172"/>
      <c r="R115" s="172"/>
      <c r="S115" s="172"/>
      <c r="T115" s="303"/>
      <c r="U115" s="172"/>
      <c r="V115" s="172"/>
      <c r="W115" s="172"/>
      <c r="X115" s="172"/>
      <c r="Y115" s="385"/>
    </row>
    <row r="116" spans="1:25" ht="56.25" x14ac:dyDescent="0.3">
      <c r="A116" s="439">
        <v>91</v>
      </c>
      <c r="B116" s="186" t="s">
        <v>99</v>
      </c>
      <c r="C116" s="187" t="s">
        <v>158</v>
      </c>
      <c r="D116" s="188" t="s">
        <v>23</v>
      </c>
      <c r="E116" s="187" t="s">
        <v>12</v>
      </c>
      <c r="F116" s="187" t="s">
        <v>1092</v>
      </c>
      <c r="G116" s="186">
        <v>162</v>
      </c>
      <c r="H116" s="187" t="s">
        <v>1093</v>
      </c>
      <c r="K116" s="336"/>
      <c r="L116" s="172"/>
      <c r="M116" s="225"/>
      <c r="N116" s="172"/>
      <c r="O116" s="172"/>
      <c r="P116" s="172"/>
      <c r="Q116" s="172"/>
      <c r="R116" s="172"/>
      <c r="S116" s="172"/>
      <c r="T116" s="303"/>
      <c r="U116" s="172"/>
      <c r="V116" s="172"/>
      <c r="W116" s="172"/>
      <c r="X116" s="172"/>
      <c r="Y116" s="385"/>
    </row>
    <row r="117" spans="1:25" ht="37.5" x14ac:dyDescent="0.3">
      <c r="A117" s="439">
        <v>92</v>
      </c>
      <c r="B117" s="186" t="s">
        <v>99</v>
      </c>
      <c r="C117" s="187" t="s">
        <v>1105</v>
      </c>
      <c r="D117" s="188" t="s">
        <v>1106</v>
      </c>
      <c r="E117" s="187" t="s">
        <v>33</v>
      </c>
      <c r="F117" s="187" t="s">
        <v>1107</v>
      </c>
      <c r="G117" s="186">
        <v>16</v>
      </c>
      <c r="H117" s="187" t="s">
        <v>1107</v>
      </c>
      <c r="K117" s="336"/>
      <c r="L117" s="172"/>
      <c r="M117" s="225"/>
      <c r="N117" s="172"/>
      <c r="O117" s="172"/>
      <c r="P117" s="172"/>
      <c r="Q117" s="172"/>
      <c r="R117" s="172"/>
      <c r="S117" s="172"/>
      <c r="T117" s="303"/>
      <c r="U117" s="172"/>
      <c r="V117" s="172"/>
      <c r="W117" s="172"/>
      <c r="X117" s="172"/>
      <c r="Y117" s="385"/>
    </row>
    <row r="118" spans="1:25" ht="20.25" x14ac:dyDescent="0.3">
      <c r="A118" s="439"/>
      <c r="B118" s="183" t="s">
        <v>100</v>
      </c>
      <c r="C118" s="183" t="s">
        <v>100</v>
      </c>
      <c r="D118" s="184"/>
      <c r="E118" s="183"/>
      <c r="F118" s="183"/>
      <c r="G118" s="185"/>
      <c r="H118" s="183"/>
      <c r="K118" s="336"/>
      <c r="L118" s="172"/>
      <c r="M118" s="225"/>
      <c r="N118" s="172"/>
      <c r="O118" s="172"/>
      <c r="P118" s="172"/>
      <c r="Q118" s="172"/>
      <c r="R118" s="172"/>
      <c r="S118" s="172"/>
      <c r="T118" s="303"/>
      <c r="U118" s="172"/>
      <c r="V118" s="172"/>
      <c r="W118" s="172"/>
      <c r="X118" s="172"/>
      <c r="Y118" s="385"/>
    </row>
    <row r="119" spans="1:25" ht="56.25" x14ac:dyDescent="0.3">
      <c r="A119" s="439">
        <v>93</v>
      </c>
      <c r="B119" s="186" t="s">
        <v>100</v>
      </c>
      <c r="C119" s="187" t="s">
        <v>1459</v>
      </c>
      <c r="D119" s="188" t="s">
        <v>1108</v>
      </c>
      <c r="E119" s="187" t="s">
        <v>14</v>
      </c>
      <c r="F119" s="187" t="s">
        <v>357</v>
      </c>
      <c r="G119" s="186">
        <v>140</v>
      </c>
      <c r="H119" s="187" t="s">
        <v>346</v>
      </c>
      <c r="K119" s="336"/>
      <c r="L119" s="172"/>
      <c r="M119" s="225"/>
      <c r="N119" s="172"/>
      <c r="O119" s="172"/>
      <c r="P119" s="172"/>
      <c r="Q119" s="172"/>
      <c r="R119" s="172"/>
      <c r="S119" s="172"/>
      <c r="T119" s="303"/>
      <c r="U119" s="172"/>
      <c r="V119" s="172"/>
      <c r="W119" s="172"/>
      <c r="X119" s="172"/>
      <c r="Y119" s="385"/>
    </row>
    <row r="120" spans="1:25" ht="20.25" x14ac:dyDescent="0.3">
      <c r="A120" s="439"/>
      <c r="B120" s="185"/>
      <c r="C120" s="183" t="s">
        <v>104</v>
      </c>
      <c r="D120" s="184"/>
      <c r="E120" s="183"/>
      <c r="F120" s="183"/>
      <c r="G120" s="185"/>
      <c r="H120" s="183"/>
      <c r="K120" s="336"/>
      <c r="L120" s="172"/>
      <c r="M120" s="225"/>
      <c r="N120" s="172"/>
      <c r="O120" s="172"/>
      <c r="P120" s="172"/>
      <c r="Q120" s="172"/>
      <c r="R120" s="172"/>
      <c r="S120" s="172"/>
      <c r="T120" s="303"/>
      <c r="U120" s="172"/>
      <c r="V120" s="172"/>
      <c r="W120" s="172"/>
      <c r="X120" s="172"/>
      <c r="Y120" s="385"/>
    </row>
    <row r="121" spans="1:25" ht="37.5" x14ac:dyDescent="0.3">
      <c r="A121" s="439">
        <v>94</v>
      </c>
      <c r="B121" s="186" t="s">
        <v>104</v>
      </c>
      <c r="C121" s="187" t="s">
        <v>1447</v>
      </c>
      <c r="D121" s="188" t="s">
        <v>200</v>
      </c>
      <c r="E121" s="187" t="s">
        <v>29</v>
      </c>
      <c r="F121" s="187" t="s">
        <v>228</v>
      </c>
      <c r="G121" s="186">
        <v>80</v>
      </c>
      <c r="H121" s="187" t="s">
        <v>228</v>
      </c>
      <c r="K121" s="336"/>
      <c r="L121" s="172"/>
      <c r="M121" s="225"/>
      <c r="N121" s="172"/>
      <c r="O121" s="172"/>
      <c r="P121" s="172"/>
      <c r="Q121" s="172"/>
      <c r="R121" s="172"/>
      <c r="S121" s="172"/>
      <c r="T121" s="303"/>
      <c r="U121" s="172"/>
      <c r="V121" s="172"/>
      <c r="W121" s="172"/>
      <c r="X121" s="172"/>
      <c r="Y121" s="385"/>
    </row>
    <row r="122" spans="1:25" ht="37.5" x14ac:dyDescent="0.3">
      <c r="A122" s="439">
        <v>95</v>
      </c>
      <c r="B122" s="186" t="s">
        <v>104</v>
      </c>
      <c r="C122" s="187" t="s">
        <v>246</v>
      </c>
      <c r="D122" s="188" t="s">
        <v>9</v>
      </c>
      <c r="E122" s="187" t="s">
        <v>600</v>
      </c>
      <c r="F122" s="187" t="s">
        <v>47</v>
      </c>
      <c r="G122" s="186">
        <v>140</v>
      </c>
      <c r="H122" s="187" t="s">
        <v>337</v>
      </c>
      <c r="K122" s="336"/>
      <c r="L122" s="172"/>
      <c r="M122" s="225"/>
      <c r="N122" s="172"/>
      <c r="O122" s="172"/>
      <c r="P122" s="172"/>
      <c r="Q122" s="172"/>
      <c r="R122" s="172"/>
      <c r="S122" s="172"/>
      <c r="T122" s="303"/>
      <c r="U122" s="172"/>
      <c r="V122" s="172"/>
      <c r="W122" s="172"/>
      <c r="X122" s="172"/>
      <c r="Y122" s="385"/>
    </row>
    <row r="123" spans="1:25" ht="56.25" x14ac:dyDescent="0.3">
      <c r="A123" s="439">
        <v>96</v>
      </c>
      <c r="B123" s="186" t="s">
        <v>104</v>
      </c>
      <c r="C123" s="187" t="s">
        <v>1444</v>
      </c>
      <c r="D123" s="188" t="s">
        <v>1075</v>
      </c>
      <c r="E123" s="187" t="s">
        <v>18</v>
      </c>
      <c r="F123" s="187" t="s">
        <v>172</v>
      </c>
      <c r="G123" s="186">
        <v>150</v>
      </c>
      <c r="H123" s="187" t="s">
        <v>1076</v>
      </c>
      <c r="K123" s="336"/>
      <c r="L123" s="172"/>
      <c r="M123" s="225"/>
      <c r="N123" s="172"/>
      <c r="O123" s="172"/>
      <c r="P123" s="172"/>
      <c r="Q123" s="172"/>
      <c r="R123" s="172"/>
      <c r="S123" s="172"/>
      <c r="T123" s="303"/>
      <c r="U123" s="172"/>
      <c r="V123" s="172"/>
      <c r="W123" s="172"/>
      <c r="X123" s="172"/>
      <c r="Y123" s="385"/>
    </row>
    <row r="124" spans="1:25" ht="37.5" x14ac:dyDescent="0.3">
      <c r="A124" s="439">
        <v>97</v>
      </c>
      <c r="B124" s="186" t="s">
        <v>104</v>
      </c>
      <c r="C124" s="187" t="s">
        <v>1445</v>
      </c>
      <c r="D124" s="188" t="s">
        <v>170</v>
      </c>
      <c r="E124" s="187" t="s">
        <v>0</v>
      </c>
      <c r="F124" s="187" t="s">
        <v>164</v>
      </c>
      <c r="G124" s="186">
        <v>80</v>
      </c>
      <c r="H124" s="187" t="s">
        <v>348</v>
      </c>
      <c r="K124" s="336"/>
      <c r="L124" s="172"/>
      <c r="M124" s="225"/>
      <c r="N124" s="172"/>
      <c r="O124" s="172"/>
      <c r="P124" s="172"/>
      <c r="Q124" s="172"/>
      <c r="R124" s="172"/>
      <c r="S124" s="172"/>
      <c r="T124" s="303"/>
      <c r="U124" s="172"/>
      <c r="V124" s="172"/>
      <c r="W124" s="172"/>
      <c r="X124" s="172"/>
      <c r="Y124" s="385"/>
    </row>
    <row r="125" spans="1:25" ht="37.5" x14ac:dyDescent="0.3">
      <c r="A125" s="439">
        <v>98</v>
      </c>
      <c r="B125" s="186" t="s">
        <v>104</v>
      </c>
      <c r="C125" s="187" t="s">
        <v>1077</v>
      </c>
      <c r="D125" s="188" t="s">
        <v>1078</v>
      </c>
      <c r="E125" s="187" t="s">
        <v>601</v>
      </c>
      <c r="F125" s="187" t="s">
        <v>172</v>
      </c>
      <c r="G125" s="186">
        <v>150</v>
      </c>
      <c r="H125" s="187" t="s">
        <v>1079</v>
      </c>
      <c r="K125" s="336"/>
      <c r="L125" s="172"/>
      <c r="M125" s="225"/>
      <c r="N125" s="172"/>
      <c r="O125" s="172"/>
      <c r="P125" s="172"/>
      <c r="Q125" s="172"/>
      <c r="R125" s="172"/>
      <c r="S125" s="172"/>
      <c r="T125" s="303"/>
      <c r="U125" s="172"/>
      <c r="V125" s="172"/>
      <c r="W125" s="172"/>
      <c r="X125" s="172"/>
      <c r="Y125" s="385"/>
    </row>
    <row r="126" spans="1:25" ht="37.5" x14ac:dyDescent="0.3">
      <c r="A126" s="439">
        <v>99</v>
      </c>
      <c r="B126" s="186" t="s">
        <v>104</v>
      </c>
      <c r="C126" s="187" t="s">
        <v>1446</v>
      </c>
      <c r="D126" s="188" t="s">
        <v>76</v>
      </c>
      <c r="E126" s="187" t="s">
        <v>6</v>
      </c>
      <c r="F126" s="187" t="s">
        <v>171</v>
      </c>
      <c r="G126" s="186">
        <v>80</v>
      </c>
      <c r="H126" s="187" t="s">
        <v>1080</v>
      </c>
      <c r="K126" s="336"/>
      <c r="L126" s="172"/>
      <c r="M126" s="225"/>
      <c r="N126" s="172"/>
      <c r="O126" s="172"/>
      <c r="P126" s="172"/>
      <c r="Q126" s="172"/>
      <c r="R126" s="172"/>
      <c r="S126" s="172"/>
      <c r="T126" s="303"/>
      <c r="U126" s="172"/>
      <c r="V126" s="172"/>
      <c r="W126" s="172"/>
      <c r="X126" s="172"/>
      <c r="Y126" s="385"/>
    </row>
    <row r="127" spans="1:25" ht="20.25" x14ac:dyDescent="0.3">
      <c r="A127" s="439"/>
      <c r="B127" s="183" t="s">
        <v>113</v>
      </c>
      <c r="C127" s="183" t="s">
        <v>113</v>
      </c>
      <c r="D127" s="184"/>
      <c r="E127" s="183"/>
      <c r="F127" s="183"/>
      <c r="G127" s="185"/>
      <c r="H127" s="183"/>
      <c r="K127" s="336"/>
      <c r="L127" s="172"/>
      <c r="M127" s="225"/>
      <c r="N127" s="172"/>
      <c r="O127" s="172"/>
      <c r="P127" s="172"/>
      <c r="Q127" s="172"/>
      <c r="R127" s="172"/>
      <c r="S127" s="172"/>
      <c r="T127" s="303"/>
      <c r="U127" s="172"/>
      <c r="V127" s="172"/>
      <c r="W127" s="172"/>
      <c r="X127" s="172"/>
      <c r="Y127" s="385"/>
    </row>
    <row r="128" spans="1:25" ht="56.25" x14ac:dyDescent="0.3">
      <c r="A128" s="439">
        <v>100</v>
      </c>
      <c r="B128" s="186" t="s">
        <v>113</v>
      </c>
      <c r="C128" s="187" t="s">
        <v>359</v>
      </c>
      <c r="D128" s="188" t="s">
        <v>58</v>
      </c>
      <c r="E128" s="187" t="s">
        <v>16</v>
      </c>
      <c r="F128" s="187" t="s">
        <v>597</v>
      </c>
      <c r="G128" s="186">
        <v>120</v>
      </c>
      <c r="H128" s="187" t="s">
        <v>337</v>
      </c>
      <c r="K128" s="376"/>
      <c r="L128" s="345"/>
      <c r="M128" s="346"/>
      <c r="N128" s="345"/>
      <c r="O128" s="345"/>
      <c r="P128" s="345"/>
      <c r="Q128" s="345"/>
      <c r="R128" s="345"/>
      <c r="S128" s="345"/>
      <c r="T128" s="346"/>
      <c r="U128" s="345"/>
      <c r="V128" s="345"/>
      <c r="W128" s="345"/>
      <c r="X128" s="345"/>
      <c r="Y128" s="389"/>
    </row>
    <row r="129" spans="1:25" s="194" customFormat="1" ht="56.25" x14ac:dyDescent="0.3">
      <c r="A129" s="439">
        <v>101</v>
      </c>
      <c r="B129" s="186" t="s">
        <v>113</v>
      </c>
      <c r="C129" s="189" t="s">
        <v>1450</v>
      </c>
      <c r="D129" s="190" t="s">
        <v>1349</v>
      </c>
      <c r="E129" s="191" t="s">
        <v>16</v>
      </c>
      <c r="F129" s="187" t="s">
        <v>598</v>
      </c>
      <c r="G129" s="192">
        <v>120</v>
      </c>
      <c r="H129" s="193" t="s">
        <v>337</v>
      </c>
      <c r="K129" s="376"/>
      <c r="L129" s="345"/>
      <c r="M129" s="346"/>
      <c r="N129" s="347"/>
      <c r="O129" s="347"/>
      <c r="P129" s="347"/>
      <c r="Q129" s="347"/>
      <c r="R129" s="347"/>
      <c r="S129" s="345"/>
      <c r="T129" s="346"/>
      <c r="U129" s="345"/>
      <c r="V129" s="345"/>
      <c r="W129" s="345"/>
      <c r="X129" s="345"/>
      <c r="Y129" s="390"/>
    </row>
    <row r="130" spans="1:25" ht="56.25" x14ac:dyDescent="0.3">
      <c r="A130" s="439">
        <v>102</v>
      </c>
      <c r="B130" s="186" t="s">
        <v>113</v>
      </c>
      <c r="C130" s="187" t="s">
        <v>1110</v>
      </c>
      <c r="D130" s="188" t="s">
        <v>1111</v>
      </c>
      <c r="E130" s="187" t="s">
        <v>33</v>
      </c>
      <c r="F130" s="187" t="s">
        <v>598</v>
      </c>
      <c r="G130" s="186">
        <v>120</v>
      </c>
      <c r="H130" s="187" t="s">
        <v>337</v>
      </c>
      <c r="K130" s="376"/>
      <c r="L130" s="345"/>
      <c r="M130" s="346"/>
      <c r="N130" s="345"/>
      <c r="O130" s="345"/>
      <c r="P130" s="345"/>
      <c r="Q130" s="345"/>
      <c r="R130" s="345"/>
      <c r="S130" s="345"/>
      <c r="T130" s="346"/>
      <c r="U130" s="345"/>
      <c r="V130" s="345"/>
      <c r="W130" s="345"/>
      <c r="X130" s="345"/>
      <c r="Y130" s="389"/>
    </row>
    <row r="131" spans="1:25" ht="75" x14ac:dyDescent="0.3">
      <c r="A131" s="439">
        <v>103</v>
      </c>
      <c r="B131" s="186" t="s">
        <v>113</v>
      </c>
      <c r="C131" s="187" t="s">
        <v>1448</v>
      </c>
      <c r="D131" s="188" t="s">
        <v>126</v>
      </c>
      <c r="E131" s="187" t="s">
        <v>1</v>
      </c>
      <c r="F131" s="187" t="s">
        <v>599</v>
      </c>
      <c r="G131" s="186">
        <v>120</v>
      </c>
      <c r="H131" s="187" t="s">
        <v>337</v>
      </c>
      <c r="K131" s="376"/>
      <c r="L131" s="345"/>
      <c r="M131" s="346"/>
      <c r="N131" s="345"/>
      <c r="O131" s="345"/>
      <c r="P131" s="345"/>
      <c r="Q131" s="345"/>
      <c r="R131" s="345"/>
      <c r="S131" s="345"/>
      <c r="T131" s="346"/>
      <c r="U131" s="345"/>
      <c r="V131" s="345"/>
      <c r="W131" s="345"/>
      <c r="X131" s="345"/>
      <c r="Y131" s="389"/>
    </row>
    <row r="132" spans="1:25" ht="56.25" x14ac:dyDescent="0.3">
      <c r="A132" s="439">
        <v>104</v>
      </c>
      <c r="B132" s="186" t="s">
        <v>113</v>
      </c>
      <c r="C132" s="187" t="s">
        <v>1449</v>
      </c>
      <c r="D132" s="188" t="s">
        <v>38</v>
      </c>
      <c r="E132" s="187" t="s">
        <v>6</v>
      </c>
      <c r="F132" s="187" t="s">
        <v>598</v>
      </c>
      <c r="G132" s="186">
        <v>120</v>
      </c>
      <c r="H132" s="187" t="s">
        <v>337</v>
      </c>
      <c r="K132" s="376"/>
      <c r="L132" s="345"/>
      <c r="M132" s="346"/>
      <c r="N132" s="345"/>
      <c r="O132" s="345"/>
      <c r="P132" s="345"/>
      <c r="Q132" s="345"/>
      <c r="R132" s="345"/>
      <c r="S132" s="345"/>
      <c r="T132" s="346"/>
      <c r="U132" s="345"/>
      <c r="V132" s="345"/>
      <c r="W132" s="345"/>
      <c r="X132" s="345"/>
      <c r="Y132" s="389"/>
    </row>
    <row r="133" spans="1:25" ht="20.25" x14ac:dyDescent="0.3">
      <c r="A133" s="439"/>
      <c r="B133" s="183" t="s">
        <v>114</v>
      </c>
      <c r="C133" s="183" t="s">
        <v>114</v>
      </c>
      <c r="D133" s="184"/>
      <c r="E133" s="183"/>
      <c r="F133" s="183"/>
      <c r="G133" s="185"/>
      <c r="H133" s="183"/>
      <c r="K133" s="336"/>
      <c r="L133" s="172"/>
      <c r="M133" s="225"/>
      <c r="N133" s="172"/>
      <c r="O133" s="172"/>
      <c r="P133" s="172"/>
      <c r="Q133" s="172"/>
      <c r="R133" s="172"/>
      <c r="S133" s="172"/>
      <c r="T133" s="303"/>
      <c r="U133" s="172"/>
      <c r="V133" s="172"/>
      <c r="W133" s="172"/>
      <c r="X133" s="172"/>
      <c r="Y133" s="385"/>
    </row>
    <row r="134" spans="1:25" ht="37.5" x14ac:dyDescent="0.3">
      <c r="A134" s="439">
        <v>105</v>
      </c>
      <c r="B134" s="186" t="s">
        <v>114</v>
      </c>
      <c r="C134" s="187" t="s">
        <v>179</v>
      </c>
      <c r="D134" s="188" t="s">
        <v>17</v>
      </c>
      <c r="E134" s="187" t="s">
        <v>16</v>
      </c>
      <c r="F134" s="187" t="s">
        <v>155</v>
      </c>
      <c r="G134" s="186">
        <v>250</v>
      </c>
      <c r="H134" s="187" t="s">
        <v>344</v>
      </c>
      <c r="K134" s="336"/>
      <c r="L134" s="172"/>
      <c r="M134" s="225"/>
      <c r="N134" s="172"/>
      <c r="O134" s="172"/>
      <c r="P134" s="172"/>
      <c r="Q134" s="172"/>
      <c r="R134" s="172"/>
      <c r="S134" s="172"/>
      <c r="T134" s="303"/>
      <c r="U134" s="172"/>
      <c r="V134" s="172"/>
      <c r="W134" s="172"/>
      <c r="X134" s="172"/>
      <c r="Y134" s="385"/>
    </row>
    <row r="135" spans="1:25" ht="37.5" x14ac:dyDescent="0.3">
      <c r="A135" s="439">
        <v>106</v>
      </c>
      <c r="B135" s="186" t="s">
        <v>114</v>
      </c>
      <c r="C135" s="187" t="s">
        <v>1451</v>
      </c>
      <c r="D135" s="188" t="s">
        <v>116</v>
      </c>
      <c r="E135" s="187" t="s">
        <v>18</v>
      </c>
      <c r="F135" s="187" t="s">
        <v>47</v>
      </c>
      <c r="G135" s="186">
        <v>80</v>
      </c>
      <c r="H135" s="187" t="s">
        <v>344</v>
      </c>
      <c r="K135" s="336"/>
      <c r="L135" s="172"/>
      <c r="M135" s="225"/>
      <c r="N135" s="172"/>
      <c r="O135" s="172"/>
      <c r="P135" s="172"/>
      <c r="Q135" s="172"/>
      <c r="R135" s="172"/>
      <c r="S135" s="172"/>
      <c r="T135" s="303"/>
      <c r="U135" s="172"/>
      <c r="V135" s="172"/>
      <c r="W135" s="172"/>
      <c r="X135" s="172"/>
      <c r="Y135" s="385"/>
    </row>
    <row r="136" spans="1:25" ht="37.5" x14ac:dyDescent="0.3">
      <c r="A136" s="439">
        <v>107</v>
      </c>
      <c r="B136" s="186" t="s">
        <v>114</v>
      </c>
      <c r="C136" s="187" t="s">
        <v>180</v>
      </c>
      <c r="D136" s="188" t="s">
        <v>554</v>
      </c>
      <c r="E136" s="187" t="s">
        <v>33</v>
      </c>
      <c r="F136" s="187" t="s">
        <v>155</v>
      </c>
      <c r="G136" s="186">
        <v>80</v>
      </c>
      <c r="H136" s="187" t="s">
        <v>1081</v>
      </c>
      <c r="K136" s="336"/>
      <c r="L136" s="172"/>
      <c r="M136" s="225"/>
      <c r="N136" s="172"/>
      <c r="O136" s="172"/>
      <c r="P136" s="172"/>
      <c r="Q136" s="172"/>
      <c r="R136" s="172"/>
      <c r="S136" s="172"/>
      <c r="T136" s="303"/>
      <c r="U136" s="172"/>
      <c r="V136" s="172"/>
      <c r="W136" s="172"/>
      <c r="X136" s="172"/>
      <c r="Y136" s="385"/>
    </row>
    <row r="137" spans="1:25" ht="37.5" x14ac:dyDescent="0.3">
      <c r="A137" s="439">
        <v>108</v>
      </c>
      <c r="B137" s="186" t="s">
        <v>114</v>
      </c>
      <c r="C137" s="187" t="s">
        <v>1452</v>
      </c>
      <c r="D137" s="188" t="s">
        <v>555</v>
      </c>
      <c r="E137" s="187" t="s">
        <v>12</v>
      </c>
      <c r="F137" s="187" t="s">
        <v>47</v>
      </c>
      <c r="G137" s="186">
        <v>80</v>
      </c>
      <c r="H137" s="187" t="s">
        <v>344</v>
      </c>
      <c r="K137" s="336"/>
      <c r="L137" s="172"/>
      <c r="M137" s="225"/>
      <c r="N137" s="172"/>
      <c r="O137" s="172"/>
      <c r="P137" s="172"/>
      <c r="Q137" s="172"/>
      <c r="R137" s="172"/>
      <c r="S137" s="172"/>
      <c r="T137" s="303"/>
      <c r="U137" s="172"/>
      <c r="V137" s="172"/>
      <c r="W137" s="172"/>
      <c r="X137" s="172"/>
      <c r="Y137" s="385"/>
    </row>
    <row r="138" spans="1:25" ht="37.5" x14ac:dyDescent="0.3">
      <c r="A138" s="439">
        <v>109</v>
      </c>
      <c r="B138" s="186" t="s">
        <v>114</v>
      </c>
      <c r="C138" s="187" t="s">
        <v>1453</v>
      </c>
      <c r="D138" s="188" t="s">
        <v>556</v>
      </c>
      <c r="E138" s="187" t="s">
        <v>12</v>
      </c>
      <c r="F138" s="187" t="s">
        <v>277</v>
      </c>
      <c r="G138" s="186">
        <v>80</v>
      </c>
      <c r="H138" s="187" t="s">
        <v>344</v>
      </c>
      <c r="K138" s="336"/>
      <c r="L138" s="172"/>
      <c r="M138" s="225"/>
      <c r="N138" s="172"/>
      <c r="O138" s="172"/>
      <c r="P138" s="172"/>
      <c r="Q138" s="172"/>
      <c r="R138" s="172"/>
      <c r="S138" s="172"/>
      <c r="T138" s="303"/>
      <c r="U138" s="172"/>
      <c r="V138" s="172"/>
      <c r="W138" s="172"/>
      <c r="X138" s="172"/>
      <c r="Y138" s="385"/>
    </row>
    <row r="139" spans="1:25" ht="20.25" x14ac:dyDescent="0.3">
      <c r="A139" s="439"/>
      <c r="B139" s="185"/>
      <c r="C139" s="183" t="s">
        <v>558</v>
      </c>
      <c r="D139" s="184"/>
      <c r="E139" s="183"/>
      <c r="F139" s="183"/>
      <c r="G139" s="185"/>
      <c r="H139" s="183"/>
      <c r="K139" s="336"/>
      <c r="L139" s="172"/>
      <c r="M139" s="225"/>
      <c r="N139" s="172"/>
      <c r="O139" s="172"/>
      <c r="P139" s="172"/>
      <c r="Q139" s="172"/>
      <c r="R139" s="172"/>
      <c r="S139" s="172"/>
      <c r="T139" s="303"/>
      <c r="U139" s="172"/>
      <c r="V139" s="172"/>
      <c r="W139" s="172"/>
      <c r="X139" s="172"/>
      <c r="Y139" s="385"/>
    </row>
    <row r="140" spans="1:25" ht="37.5" x14ac:dyDescent="0.3">
      <c r="A140" s="439">
        <v>110</v>
      </c>
      <c r="B140" s="186" t="s">
        <v>552</v>
      </c>
      <c r="C140" s="187" t="s">
        <v>181</v>
      </c>
      <c r="D140" s="188" t="s">
        <v>611</v>
      </c>
      <c r="E140" s="187" t="s">
        <v>16</v>
      </c>
      <c r="F140" s="187" t="s">
        <v>182</v>
      </c>
      <c r="G140" s="186">
        <v>120</v>
      </c>
      <c r="H140" s="187" t="s">
        <v>347</v>
      </c>
      <c r="K140" s="372"/>
      <c r="L140" s="338"/>
      <c r="M140" s="225"/>
      <c r="N140" s="338"/>
      <c r="O140" s="338"/>
      <c r="P140" s="338"/>
      <c r="Q140" s="338"/>
      <c r="R140" s="338"/>
      <c r="S140" s="338"/>
      <c r="T140" s="303"/>
      <c r="U140" s="338"/>
      <c r="V140" s="338"/>
      <c r="W140" s="338"/>
      <c r="X140" s="338"/>
      <c r="Y140" s="391"/>
    </row>
    <row r="141" spans="1:25" ht="37.5" x14ac:dyDescent="0.3">
      <c r="A141" s="439">
        <v>111</v>
      </c>
      <c r="B141" s="186" t="s">
        <v>552</v>
      </c>
      <c r="C141" s="187" t="s">
        <v>1454</v>
      </c>
      <c r="D141" s="188" t="s">
        <v>554</v>
      </c>
      <c r="E141" s="187" t="s">
        <v>33</v>
      </c>
      <c r="F141" s="187" t="s">
        <v>182</v>
      </c>
      <c r="G141" s="186">
        <v>80</v>
      </c>
      <c r="H141" s="187" t="s">
        <v>337</v>
      </c>
      <c r="K141" s="336"/>
      <c r="L141" s="172"/>
      <c r="M141" s="225"/>
      <c r="N141" s="172"/>
      <c r="O141" s="172"/>
      <c r="P141" s="172"/>
      <c r="Q141" s="172"/>
      <c r="R141" s="172"/>
      <c r="S141" s="172"/>
      <c r="T141" s="303"/>
      <c r="U141" s="172"/>
      <c r="V141" s="172"/>
      <c r="W141" s="172"/>
      <c r="X141" s="172"/>
      <c r="Y141" s="385"/>
    </row>
    <row r="142" spans="1:25" ht="37.5" x14ac:dyDescent="0.3">
      <c r="A142" s="439">
        <v>112</v>
      </c>
      <c r="B142" s="186" t="s">
        <v>552</v>
      </c>
      <c r="C142" s="187" t="s">
        <v>361</v>
      </c>
      <c r="D142" s="188" t="s">
        <v>234</v>
      </c>
      <c r="E142" s="187" t="s">
        <v>10</v>
      </c>
      <c r="F142" s="187" t="s">
        <v>279</v>
      </c>
      <c r="G142" s="186">
        <v>144</v>
      </c>
      <c r="H142" s="187" t="s">
        <v>337</v>
      </c>
      <c r="K142" s="372"/>
      <c r="L142" s="338"/>
      <c r="M142" s="225"/>
      <c r="N142" s="338"/>
      <c r="O142" s="338"/>
      <c r="P142" s="338"/>
      <c r="Q142" s="338"/>
      <c r="R142" s="338"/>
      <c r="S142" s="338"/>
      <c r="T142" s="303"/>
      <c r="U142" s="338"/>
      <c r="V142" s="338"/>
      <c r="W142" s="338"/>
      <c r="X142" s="338"/>
      <c r="Y142" s="391"/>
    </row>
    <row r="143" spans="1:25" ht="20.25" x14ac:dyDescent="0.3">
      <c r="A143" s="439"/>
      <c r="B143" s="183" t="s">
        <v>184</v>
      </c>
      <c r="C143" s="183" t="s">
        <v>184</v>
      </c>
      <c r="D143" s="184"/>
      <c r="E143" s="183"/>
      <c r="F143" s="183"/>
      <c r="G143" s="185"/>
      <c r="H143" s="183"/>
      <c r="K143" s="336"/>
      <c r="L143" s="172"/>
      <c r="M143" s="225"/>
      <c r="N143" s="172"/>
      <c r="O143" s="172"/>
      <c r="P143" s="172"/>
      <c r="Q143" s="172"/>
      <c r="R143" s="172"/>
      <c r="S143" s="172"/>
      <c r="T143" s="303"/>
      <c r="U143" s="172"/>
      <c r="V143" s="172"/>
      <c r="W143" s="172"/>
      <c r="X143" s="172"/>
      <c r="Y143" s="385"/>
    </row>
    <row r="144" spans="1:25" ht="56.25" x14ac:dyDescent="0.3">
      <c r="A144" s="439">
        <v>113</v>
      </c>
      <c r="B144" s="186" t="s">
        <v>184</v>
      </c>
      <c r="C144" s="187" t="s">
        <v>1455</v>
      </c>
      <c r="D144" s="188" t="s">
        <v>1112</v>
      </c>
      <c r="E144" s="187" t="s">
        <v>29</v>
      </c>
      <c r="F144" s="187" t="s">
        <v>288</v>
      </c>
      <c r="G144" s="186">
        <v>300</v>
      </c>
      <c r="H144" s="187" t="s">
        <v>1113</v>
      </c>
      <c r="K144" s="336"/>
      <c r="L144" s="172"/>
      <c r="M144" s="225"/>
      <c r="N144" s="172"/>
      <c r="O144" s="172"/>
      <c r="P144" s="172"/>
      <c r="Q144" s="172"/>
      <c r="R144" s="172"/>
      <c r="S144" s="172"/>
      <c r="T144" s="303"/>
      <c r="U144" s="172"/>
      <c r="V144" s="172"/>
      <c r="W144" s="172"/>
      <c r="X144" s="172"/>
      <c r="Y144" s="385"/>
    </row>
    <row r="145" spans="1:25" ht="56.25" x14ac:dyDescent="0.3">
      <c r="A145" s="439">
        <v>114</v>
      </c>
      <c r="B145" s="186" t="s">
        <v>184</v>
      </c>
      <c r="C145" s="187" t="s">
        <v>1114</v>
      </c>
      <c r="D145" s="188" t="s">
        <v>3</v>
      </c>
      <c r="E145" s="187" t="s">
        <v>13</v>
      </c>
      <c r="F145" s="187" t="s">
        <v>1115</v>
      </c>
      <c r="G145" s="186">
        <v>120</v>
      </c>
      <c r="H145" s="187" t="s">
        <v>337</v>
      </c>
      <c r="K145" s="336"/>
      <c r="L145" s="172"/>
      <c r="M145" s="225"/>
      <c r="N145" s="172"/>
      <c r="O145" s="172"/>
      <c r="P145" s="172"/>
      <c r="Q145" s="172"/>
      <c r="R145" s="172"/>
      <c r="S145" s="172"/>
      <c r="T145" s="303"/>
      <c r="U145" s="172"/>
      <c r="V145" s="172"/>
      <c r="W145" s="172"/>
      <c r="X145" s="172"/>
      <c r="Y145" s="385"/>
    </row>
    <row r="146" spans="1:25" ht="56.25" x14ac:dyDescent="0.3">
      <c r="A146" s="439">
        <v>115</v>
      </c>
      <c r="B146" s="186" t="s">
        <v>184</v>
      </c>
      <c r="C146" s="187" t="s">
        <v>1116</v>
      </c>
      <c r="D146" s="188" t="s">
        <v>557</v>
      </c>
      <c r="E146" s="187" t="s">
        <v>18</v>
      </c>
      <c r="F146" s="187" t="s">
        <v>182</v>
      </c>
      <c r="G146" s="186">
        <v>240</v>
      </c>
      <c r="H146" s="187" t="s">
        <v>1117</v>
      </c>
      <c r="K146" s="336"/>
      <c r="L146" s="172"/>
      <c r="M146" s="225"/>
      <c r="N146" s="172"/>
      <c r="O146" s="172"/>
      <c r="P146" s="172"/>
      <c r="Q146" s="172"/>
      <c r="R146" s="172"/>
      <c r="S146" s="172"/>
      <c r="T146" s="303"/>
      <c r="U146" s="172"/>
      <c r="V146" s="172"/>
      <c r="W146" s="172"/>
      <c r="X146" s="172"/>
      <c r="Y146" s="385"/>
    </row>
    <row r="147" spans="1:25" ht="56.25" x14ac:dyDescent="0.3">
      <c r="A147" s="439">
        <v>116</v>
      </c>
      <c r="B147" s="186" t="s">
        <v>184</v>
      </c>
      <c r="C147" s="187" t="s">
        <v>1456</v>
      </c>
      <c r="D147" s="188" t="s">
        <v>51</v>
      </c>
      <c r="E147" s="187" t="s">
        <v>6</v>
      </c>
      <c r="F147" s="187" t="s">
        <v>322</v>
      </c>
      <c r="G147" s="186">
        <v>60</v>
      </c>
      <c r="H147" s="187" t="s">
        <v>1118</v>
      </c>
      <c r="K147" s="336"/>
      <c r="L147" s="172"/>
      <c r="M147" s="225"/>
      <c r="N147" s="172"/>
      <c r="O147" s="172"/>
      <c r="P147" s="172"/>
      <c r="Q147" s="172"/>
      <c r="R147" s="172"/>
      <c r="S147" s="172"/>
      <c r="T147" s="303"/>
      <c r="U147" s="172"/>
      <c r="V147" s="172"/>
      <c r="W147" s="172"/>
      <c r="X147" s="172"/>
      <c r="Y147" s="385"/>
    </row>
    <row r="148" spans="1:25" ht="20.25" x14ac:dyDescent="0.3">
      <c r="A148" s="439"/>
      <c r="B148" s="183" t="s">
        <v>185</v>
      </c>
      <c r="C148" s="183" t="s">
        <v>185</v>
      </c>
      <c r="D148" s="184"/>
      <c r="E148" s="183"/>
      <c r="F148" s="183"/>
      <c r="G148" s="185"/>
      <c r="H148" s="183"/>
      <c r="K148" s="336"/>
      <c r="L148" s="172"/>
      <c r="M148" s="225"/>
      <c r="N148" s="172"/>
      <c r="O148" s="172"/>
      <c r="P148" s="172"/>
      <c r="Q148" s="172"/>
      <c r="R148" s="172"/>
      <c r="S148" s="172"/>
      <c r="T148" s="303"/>
      <c r="U148" s="172"/>
      <c r="V148" s="172"/>
      <c r="W148" s="172"/>
      <c r="X148" s="172"/>
      <c r="Y148" s="385"/>
    </row>
    <row r="149" spans="1:25" ht="37.5" x14ac:dyDescent="0.3">
      <c r="A149" s="439">
        <v>117</v>
      </c>
      <c r="B149" s="186" t="s">
        <v>185</v>
      </c>
      <c r="C149" s="187" t="s">
        <v>1457</v>
      </c>
      <c r="D149" s="188" t="s">
        <v>588</v>
      </c>
      <c r="E149" s="187" t="s">
        <v>6</v>
      </c>
      <c r="F149" s="187" t="s">
        <v>47</v>
      </c>
      <c r="G149" s="186">
        <v>60</v>
      </c>
      <c r="H149" s="187" t="s">
        <v>337</v>
      </c>
      <c r="K149" s="336"/>
      <c r="L149" s="172"/>
      <c r="M149" s="225"/>
      <c r="N149" s="172"/>
      <c r="O149" s="172"/>
      <c r="P149" s="172"/>
      <c r="Q149" s="172"/>
      <c r="R149" s="172"/>
      <c r="S149" s="172"/>
      <c r="T149" s="303"/>
      <c r="U149" s="172"/>
      <c r="V149" s="172"/>
      <c r="W149" s="172"/>
      <c r="X149" s="172"/>
      <c r="Y149" s="385"/>
    </row>
    <row r="150" spans="1:25" ht="48.75" customHeight="1" x14ac:dyDescent="0.3">
      <c r="A150" s="439">
        <v>118</v>
      </c>
      <c r="B150" s="186" t="s">
        <v>185</v>
      </c>
      <c r="C150" s="187" t="s">
        <v>1458</v>
      </c>
      <c r="D150" s="188" t="s">
        <v>1082</v>
      </c>
      <c r="E150" s="187" t="s">
        <v>12</v>
      </c>
      <c r="F150" s="187" t="s">
        <v>182</v>
      </c>
      <c r="G150" s="186">
        <v>120</v>
      </c>
      <c r="H150" s="187" t="s">
        <v>337</v>
      </c>
      <c r="K150" s="336"/>
      <c r="L150" s="172"/>
      <c r="M150" s="225"/>
      <c r="N150" s="172"/>
      <c r="O150" s="172"/>
      <c r="P150" s="172"/>
      <c r="Q150" s="172"/>
      <c r="R150" s="172"/>
      <c r="S150" s="172"/>
      <c r="T150" s="303"/>
      <c r="U150" s="172"/>
      <c r="V150" s="172"/>
      <c r="W150" s="172"/>
      <c r="X150" s="172"/>
      <c r="Y150" s="385"/>
    </row>
    <row r="151" spans="1:25" ht="18.75" x14ac:dyDescent="0.25">
      <c r="B151" s="180"/>
      <c r="C151" s="181"/>
      <c r="D151" s="182"/>
      <c r="E151" s="181"/>
      <c r="F151" s="181"/>
      <c r="G151" s="185">
        <f>SUBTOTAL(9,G4:G150)</f>
        <v>22851</v>
      </c>
      <c r="H151" s="181"/>
      <c r="K151" s="377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385"/>
    </row>
  </sheetData>
  <autoFilter ref="B3:Y150"/>
  <sortState ref="B4:L152">
    <sortCondition ref="B4"/>
  </sortState>
  <mergeCells count="1">
    <mergeCell ref="B1:G1"/>
  </mergeCells>
  <pageMargins left="0.23622047244094491" right="0" top="0.74803149606299213" bottom="0" header="0" footer="0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D6" sqref="D6"/>
    </sheetView>
  </sheetViews>
  <sheetFormatPr defaultColWidth="9.140625" defaultRowHeight="15" outlineLevelCol="1" x14ac:dyDescent="0.25"/>
  <cols>
    <col min="1" max="1" width="5.7109375" style="56" customWidth="1"/>
    <col min="2" max="2" width="61.7109375" style="58" customWidth="1"/>
    <col min="3" max="3" width="15.42578125" style="56" customWidth="1"/>
    <col min="4" max="4" width="17.140625" style="59" customWidth="1"/>
    <col min="5" max="5" width="19" style="59" customWidth="1"/>
    <col min="6" max="6" width="14.140625" style="59" customWidth="1"/>
    <col min="7" max="7" width="20" style="56" customWidth="1"/>
    <col min="8" max="8" width="16.140625" style="349" hidden="1" customWidth="1" outlineLevel="1"/>
    <col min="9" max="21" width="0" style="56" hidden="1" customWidth="1" outlineLevel="1"/>
    <col min="22" max="22" width="16.28515625" style="56" hidden="1" customWidth="1" outlineLevel="1"/>
    <col min="23" max="23" width="9.140625" style="56" collapsed="1"/>
    <col min="24" max="16384" width="9.140625" style="56"/>
  </cols>
  <sheetData>
    <row r="1" spans="1:22" ht="18.75" x14ac:dyDescent="0.3">
      <c r="A1" s="591" t="s">
        <v>1992</v>
      </c>
      <c r="B1" s="591"/>
      <c r="C1" s="591"/>
      <c r="D1" s="591"/>
      <c r="E1" s="591"/>
      <c r="F1" s="591"/>
      <c r="G1" s="591"/>
    </row>
    <row r="2" spans="1:22" ht="18.75" x14ac:dyDescent="0.3">
      <c r="A2" s="18"/>
      <c r="B2" s="34"/>
      <c r="C2" s="18"/>
      <c r="D2" s="41"/>
      <c r="E2" s="41"/>
      <c r="F2" s="41"/>
      <c r="G2" s="18"/>
      <c r="H2" s="349">
        <f>SUBTOTAL(9,H5:H35)</f>
        <v>4640000</v>
      </c>
      <c r="I2" s="56">
        <f t="shared" ref="I2:P2" si="0">SUBTOTAL(9,I5:I35)</f>
        <v>0</v>
      </c>
      <c r="J2" s="56">
        <f t="shared" si="0"/>
        <v>0</v>
      </c>
      <c r="K2" s="56">
        <f t="shared" si="0"/>
        <v>0</v>
      </c>
      <c r="L2" s="56">
        <f t="shared" si="0"/>
        <v>0</v>
      </c>
      <c r="M2" s="56">
        <f t="shared" si="0"/>
        <v>2430000</v>
      </c>
      <c r="N2" s="56">
        <f t="shared" si="0"/>
        <v>1450000</v>
      </c>
      <c r="O2" s="56">
        <f t="shared" si="0"/>
        <v>630000</v>
      </c>
      <c r="P2" s="56">
        <f t="shared" si="0"/>
        <v>70000</v>
      </c>
    </row>
    <row r="3" spans="1:22" ht="110.25" x14ac:dyDescent="0.25">
      <c r="A3" s="157" t="s">
        <v>117</v>
      </c>
      <c r="B3" s="158" t="s">
        <v>135</v>
      </c>
      <c r="C3" s="157" t="s">
        <v>119</v>
      </c>
      <c r="D3" s="158" t="s">
        <v>120</v>
      </c>
      <c r="E3" s="158" t="s">
        <v>121</v>
      </c>
      <c r="F3" s="157" t="s">
        <v>362</v>
      </c>
      <c r="G3" s="158" t="s">
        <v>336</v>
      </c>
      <c r="H3" s="334" t="s">
        <v>1928</v>
      </c>
      <c r="I3" s="13" t="s">
        <v>1915</v>
      </c>
      <c r="J3" s="13" t="s">
        <v>1916</v>
      </c>
      <c r="K3" s="13" t="s">
        <v>1929</v>
      </c>
      <c r="L3" s="13" t="s">
        <v>1917</v>
      </c>
      <c r="M3" s="13" t="s">
        <v>1920</v>
      </c>
      <c r="N3" s="13" t="s">
        <v>1918</v>
      </c>
      <c r="O3" s="13" t="s">
        <v>1919</v>
      </c>
      <c r="P3" s="13" t="s">
        <v>1921</v>
      </c>
      <c r="Q3" s="314" t="s">
        <v>1922</v>
      </c>
      <c r="R3" s="312" t="s">
        <v>1923</v>
      </c>
      <c r="S3" s="313" t="s">
        <v>1924</v>
      </c>
      <c r="T3" s="312" t="s">
        <v>1925</v>
      </c>
      <c r="U3" s="312" t="s">
        <v>1932</v>
      </c>
      <c r="V3" s="13" t="s">
        <v>1927</v>
      </c>
    </row>
    <row r="4" spans="1:22" ht="18.75" x14ac:dyDescent="0.3">
      <c r="A4" s="608" t="s">
        <v>1071</v>
      </c>
      <c r="B4" s="609"/>
      <c r="C4" s="609"/>
      <c r="D4" s="609"/>
      <c r="E4" s="609"/>
      <c r="F4" s="609"/>
      <c r="G4" s="610"/>
      <c r="H4" s="335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</row>
    <row r="5" spans="1:22" ht="106.5" customHeight="1" x14ac:dyDescent="0.3">
      <c r="A5" s="151">
        <v>1</v>
      </c>
      <c r="B5" s="150" t="s">
        <v>1050</v>
      </c>
      <c r="C5" s="151" t="s">
        <v>705</v>
      </c>
      <c r="D5" s="151" t="s">
        <v>13</v>
      </c>
      <c r="E5" s="150" t="s">
        <v>1051</v>
      </c>
      <c r="F5" s="151">
        <v>15</v>
      </c>
      <c r="G5" s="155" t="s">
        <v>1070</v>
      </c>
      <c r="H5" s="336">
        <f>SUM(I5:Q5)</f>
        <v>150000</v>
      </c>
      <c r="I5" s="303"/>
      <c r="J5" s="303">
        <f>I5*27.1%</f>
        <v>0</v>
      </c>
      <c r="K5" s="303"/>
      <c r="L5" s="303"/>
      <c r="M5" s="303">
        <v>90000</v>
      </c>
      <c r="N5" s="303">
        <v>60000</v>
      </c>
      <c r="O5" s="303"/>
      <c r="P5" s="303"/>
      <c r="Q5" s="303">
        <f>R5*700+S5*72+T5*8+U5*10</f>
        <v>0</v>
      </c>
      <c r="R5" s="303"/>
      <c r="S5" s="303"/>
      <c r="T5" s="303"/>
      <c r="U5" s="303"/>
      <c r="V5" s="303"/>
    </row>
    <row r="6" spans="1:22" ht="106.5" customHeight="1" x14ac:dyDescent="0.3">
      <c r="A6" s="151">
        <v>2</v>
      </c>
      <c r="B6" s="150" t="s">
        <v>1052</v>
      </c>
      <c r="C6" s="151" t="s">
        <v>705</v>
      </c>
      <c r="D6" s="151" t="s">
        <v>13</v>
      </c>
      <c r="E6" s="150" t="s">
        <v>1051</v>
      </c>
      <c r="F6" s="151">
        <v>15</v>
      </c>
      <c r="G6" s="155" t="s">
        <v>1070</v>
      </c>
      <c r="H6" s="336">
        <f t="shared" ref="H6:H35" si="1">SUM(I6:Q6)</f>
        <v>150000</v>
      </c>
      <c r="I6" s="172"/>
      <c r="J6" s="303">
        <f t="shared" ref="J6:J35" si="2">I6*27.1%</f>
        <v>0</v>
      </c>
      <c r="K6" s="172"/>
      <c r="L6" s="172"/>
      <c r="M6" s="303">
        <v>90000</v>
      </c>
      <c r="N6" s="303">
        <v>60000</v>
      </c>
      <c r="O6" s="303"/>
      <c r="P6" s="172"/>
      <c r="Q6" s="303">
        <f t="shared" ref="Q6:Q35" si="3">R6*700+S6*72+T6*8+U6*10</f>
        <v>0</v>
      </c>
      <c r="R6" s="172"/>
      <c r="S6" s="172"/>
      <c r="T6" s="172"/>
      <c r="U6" s="172"/>
      <c r="V6" s="172"/>
    </row>
    <row r="7" spans="1:22" ht="93.75" x14ac:dyDescent="0.3">
      <c r="A7" s="151">
        <v>3</v>
      </c>
      <c r="B7" s="150" t="s">
        <v>1053</v>
      </c>
      <c r="C7" s="151" t="s">
        <v>285</v>
      </c>
      <c r="D7" s="151" t="s">
        <v>13</v>
      </c>
      <c r="E7" s="150" t="s">
        <v>1051</v>
      </c>
      <c r="F7" s="151">
        <v>15</v>
      </c>
      <c r="G7" s="155" t="s">
        <v>1070</v>
      </c>
      <c r="H7" s="336">
        <f t="shared" si="1"/>
        <v>150000</v>
      </c>
      <c r="I7" s="172"/>
      <c r="J7" s="303">
        <f t="shared" si="2"/>
        <v>0</v>
      </c>
      <c r="K7" s="172"/>
      <c r="L7" s="172"/>
      <c r="M7" s="303">
        <v>90000</v>
      </c>
      <c r="N7" s="303">
        <v>60000</v>
      </c>
      <c r="O7" s="303"/>
      <c r="P7" s="172"/>
      <c r="Q7" s="303">
        <f t="shared" si="3"/>
        <v>0</v>
      </c>
      <c r="R7" s="172"/>
      <c r="S7" s="172"/>
      <c r="T7" s="172"/>
      <c r="U7" s="172"/>
      <c r="V7" s="172"/>
    </row>
    <row r="8" spans="1:22" ht="93.75" x14ac:dyDescent="0.3">
      <c r="A8" s="151">
        <v>4</v>
      </c>
      <c r="B8" s="150" t="s">
        <v>1054</v>
      </c>
      <c r="C8" s="151" t="s">
        <v>1055</v>
      </c>
      <c r="D8" s="151" t="s">
        <v>13</v>
      </c>
      <c r="E8" s="150" t="s">
        <v>1051</v>
      </c>
      <c r="F8" s="151">
        <v>15</v>
      </c>
      <c r="G8" s="155" t="s">
        <v>1070</v>
      </c>
      <c r="H8" s="336">
        <f t="shared" si="1"/>
        <v>150000</v>
      </c>
      <c r="I8" s="172"/>
      <c r="J8" s="303">
        <f t="shared" si="2"/>
        <v>0</v>
      </c>
      <c r="K8" s="172"/>
      <c r="L8" s="172"/>
      <c r="M8" s="303">
        <v>90000</v>
      </c>
      <c r="N8" s="303">
        <v>60000</v>
      </c>
      <c r="O8" s="303"/>
      <c r="P8" s="172"/>
      <c r="Q8" s="303">
        <f t="shared" si="3"/>
        <v>0</v>
      </c>
      <c r="R8" s="172"/>
      <c r="S8" s="172"/>
      <c r="T8" s="172"/>
      <c r="U8" s="172"/>
      <c r="V8" s="172"/>
    </row>
    <row r="9" spans="1:22" ht="93.75" x14ac:dyDescent="0.3">
      <c r="A9" s="151">
        <v>5</v>
      </c>
      <c r="B9" s="150" t="s">
        <v>1061</v>
      </c>
      <c r="C9" s="153" t="s">
        <v>578</v>
      </c>
      <c r="D9" s="151" t="s">
        <v>13</v>
      </c>
      <c r="E9" s="150" t="s">
        <v>1051</v>
      </c>
      <c r="F9" s="151">
        <v>15</v>
      </c>
      <c r="G9" s="155" t="s">
        <v>1070</v>
      </c>
      <c r="H9" s="336">
        <f t="shared" si="1"/>
        <v>150000</v>
      </c>
      <c r="I9" s="172"/>
      <c r="J9" s="303">
        <f t="shared" si="2"/>
        <v>0</v>
      </c>
      <c r="K9" s="172"/>
      <c r="L9" s="172"/>
      <c r="M9" s="303">
        <v>90000</v>
      </c>
      <c r="N9" s="303">
        <v>60000</v>
      </c>
      <c r="O9" s="303"/>
      <c r="P9" s="172"/>
      <c r="Q9" s="303">
        <f t="shared" si="3"/>
        <v>0</v>
      </c>
      <c r="R9" s="172"/>
      <c r="S9" s="172"/>
      <c r="T9" s="172"/>
      <c r="U9" s="172"/>
      <c r="V9" s="172"/>
    </row>
    <row r="10" spans="1:22" ht="56.25" x14ac:dyDescent="0.3">
      <c r="A10" s="151">
        <v>6</v>
      </c>
      <c r="B10" s="150" t="s">
        <v>1062</v>
      </c>
      <c r="C10" s="153" t="s">
        <v>1063</v>
      </c>
      <c r="D10" s="151" t="s">
        <v>13</v>
      </c>
      <c r="E10" s="150" t="s">
        <v>1064</v>
      </c>
      <c r="F10" s="151">
        <v>15</v>
      </c>
      <c r="G10" s="155" t="s">
        <v>1070</v>
      </c>
      <c r="H10" s="336">
        <f t="shared" si="1"/>
        <v>150000</v>
      </c>
      <c r="I10" s="172"/>
      <c r="J10" s="303">
        <f t="shared" si="2"/>
        <v>0</v>
      </c>
      <c r="K10" s="172"/>
      <c r="L10" s="172"/>
      <c r="M10" s="303">
        <v>90000</v>
      </c>
      <c r="N10" s="303">
        <v>60000</v>
      </c>
      <c r="O10" s="303"/>
      <c r="P10" s="172"/>
      <c r="Q10" s="303">
        <f t="shared" si="3"/>
        <v>0</v>
      </c>
      <c r="R10" s="172"/>
      <c r="S10" s="172"/>
      <c r="T10" s="172"/>
      <c r="U10" s="172"/>
      <c r="V10" s="172"/>
    </row>
    <row r="11" spans="1:22" ht="56.25" x14ac:dyDescent="0.3">
      <c r="A11" s="151">
        <v>7</v>
      </c>
      <c r="B11" s="150" t="s">
        <v>1059</v>
      </c>
      <c r="C11" s="151" t="s">
        <v>51</v>
      </c>
      <c r="D11" s="151" t="s">
        <v>1060</v>
      </c>
      <c r="E11" s="150" t="s">
        <v>933</v>
      </c>
      <c r="F11" s="151">
        <v>15</v>
      </c>
      <c r="G11" s="155" t="s">
        <v>1070</v>
      </c>
      <c r="H11" s="336">
        <f t="shared" si="1"/>
        <v>150000</v>
      </c>
      <c r="I11" s="172"/>
      <c r="J11" s="303">
        <f t="shared" si="2"/>
        <v>0</v>
      </c>
      <c r="K11" s="172"/>
      <c r="L11" s="172"/>
      <c r="M11" s="303">
        <v>90000</v>
      </c>
      <c r="N11" s="303">
        <v>60000</v>
      </c>
      <c r="O11" s="303"/>
      <c r="P11" s="172"/>
      <c r="Q11" s="303">
        <f t="shared" si="3"/>
        <v>0</v>
      </c>
      <c r="R11" s="172"/>
      <c r="S11" s="172"/>
      <c r="T11" s="172"/>
      <c r="U11" s="172"/>
      <c r="V11" s="172"/>
    </row>
    <row r="12" spans="1:22" ht="56.25" x14ac:dyDescent="0.3">
      <c r="A12" s="151">
        <v>8</v>
      </c>
      <c r="B12" s="150" t="s">
        <v>1056</v>
      </c>
      <c r="C12" s="151" t="s">
        <v>550</v>
      </c>
      <c r="D12" s="151" t="s">
        <v>1057</v>
      </c>
      <c r="E12" s="150" t="s">
        <v>1058</v>
      </c>
      <c r="F12" s="151">
        <v>15</v>
      </c>
      <c r="G12" s="155" t="s">
        <v>1070</v>
      </c>
      <c r="H12" s="336">
        <f t="shared" si="1"/>
        <v>150000</v>
      </c>
      <c r="I12" s="172"/>
      <c r="J12" s="303">
        <f t="shared" si="2"/>
        <v>0</v>
      </c>
      <c r="K12" s="172"/>
      <c r="L12" s="172"/>
      <c r="M12" s="303">
        <v>90000</v>
      </c>
      <c r="N12" s="303">
        <v>60000</v>
      </c>
      <c r="O12" s="303"/>
      <c r="P12" s="172"/>
      <c r="Q12" s="303">
        <f t="shared" si="3"/>
        <v>0</v>
      </c>
      <c r="R12" s="172"/>
      <c r="S12" s="172"/>
      <c r="T12" s="172"/>
      <c r="U12" s="172"/>
      <c r="V12" s="172"/>
    </row>
    <row r="13" spans="1:22" ht="47.25" customHeight="1" x14ac:dyDescent="0.3">
      <c r="A13" s="151">
        <v>9</v>
      </c>
      <c r="B13" s="151" t="s">
        <v>645</v>
      </c>
      <c r="C13" s="151" t="s">
        <v>17</v>
      </c>
      <c r="D13" s="151" t="s">
        <v>2</v>
      </c>
      <c r="E13" s="151" t="s">
        <v>17</v>
      </c>
      <c r="F13" s="151">
        <v>14</v>
      </c>
      <c r="G13" s="155" t="s">
        <v>1070</v>
      </c>
      <c r="H13" s="336">
        <f t="shared" si="1"/>
        <v>200000</v>
      </c>
      <c r="I13" s="172"/>
      <c r="J13" s="303">
        <f t="shared" si="2"/>
        <v>0</v>
      </c>
      <c r="K13" s="172"/>
      <c r="L13" s="172"/>
      <c r="M13" s="172">
        <v>120000</v>
      </c>
      <c r="N13" s="172">
        <v>80000</v>
      </c>
      <c r="O13" s="172"/>
      <c r="P13" s="172"/>
      <c r="Q13" s="303">
        <f t="shared" si="3"/>
        <v>0</v>
      </c>
      <c r="R13" s="172"/>
      <c r="S13" s="172"/>
      <c r="T13" s="172"/>
      <c r="U13" s="172"/>
      <c r="V13" s="172"/>
    </row>
    <row r="14" spans="1:22" ht="44.25" customHeight="1" x14ac:dyDescent="0.3">
      <c r="A14" s="151">
        <v>10</v>
      </c>
      <c r="B14" s="151" t="s">
        <v>437</v>
      </c>
      <c r="C14" s="151" t="s">
        <v>17</v>
      </c>
      <c r="D14" s="151" t="s">
        <v>2</v>
      </c>
      <c r="E14" s="151" t="s">
        <v>17</v>
      </c>
      <c r="F14" s="151">
        <v>14</v>
      </c>
      <c r="G14" s="155" t="s">
        <v>1070</v>
      </c>
      <c r="H14" s="336">
        <f t="shared" si="1"/>
        <v>200000</v>
      </c>
      <c r="I14" s="172"/>
      <c r="J14" s="303">
        <f t="shared" si="2"/>
        <v>0</v>
      </c>
      <c r="K14" s="172"/>
      <c r="L14" s="172"/>
      <c r="M14" s="172">
        <v>120000</v>
      </c>
      <c r="N14" s="172">
        <v>80000</v>
      </c>
      <c r="O14" s="172"/>
      <c r="P14" s="172"/>
      <c r="Q14" s="303">
        <f t="shared" si="3"/>
        <v>0</v>
      </c>
      <c r="R14" s="172"/>
      <c r="S14" s="172"/>
      <c r="T14" s="172"/>
      <c r="U14" s="172"/>
      <c r="V14" s="172"/>
    </row>
    <row r="15" spans="1:22" ht="37.5" x14ac:dyDescent="0.3">
      <c r="A15" s="151">
        <v>11</v>
      </c>
      <c r="B15" s="151" t="s">
        <v>655</v>
      </c>
      <c r="C15" s="151" t="s">
        <v>17</v>
      </c>
      <c r="D15" s="151" t="s">
        <v>2</v>
      </c>
      <c r="E15" s="151" t="s">
        <v>17</v>
      </c>
      <c r="F15" s="151">
        <v>19</v>
      </c>
      <c r="G15" s="155" t="s">
        <v>1070</v>
      </c>
      <c r="H15" s="336">
        <f t="shared" si="1"/>
        <v>330000</v>
      </c>
      <c r="I15" s="172"/>
      <c r="J15" s="303">
        <f t="shared" si="2"/>
        <v>0</v>
      </c>
      <c r="K15" s="172"/>
      <c r="L15" s="172"/>
      <c r="M15" s="172">
        <v>150000</v>
      </c>
      <c r="N15" s="172">
        <v>90000</v>
      </c>
      <c r="O15" s="172">
        <v>90000</v>
      </c>
      <c r="P15" s="172"/>
      <c r="Q15" s="303">
        <f t="shared" si="3"/>
        <v>0</v>
      </c>
      <c r="R15" s="172"/>
      <c r="S15" s="172"/>
      <c r="T15" s="172"/>
      <c r="U15" s="172"/>
      <c r="V15" s="172"/>
    </row>
    <row r="16" spans="1:22" ht="37.5" x14ac:dyDescent="0.3">
      <c r="A16" s="151">
        <v>12</v>
      </c>
      <c r="B16" s="151" t="s">
        <v>656</v>
      </c>
      <c r="C16" s="151" t="s">
        <v>17</v>
      </c>
      <c r="D16" s="151" t="s">
        <v>2</v>
      </c>
      <c r="E16" s="151" t="s">
        <v>17</v>
      </c>
      <c r="F16" s="151">
        <v>19</v>
      </c>
      <c r="G16" s="155" t="s">
        <v>1070</v>
      </c>
      <c r="H16" s="336">
        <f t="shared" si="1"/>
        <v>330000</v>
      </c>
      <c r="I16" s="172"/>
      <c r="J16" s="303">
        <f t="shared" si="2"/>
        <v>0</v>
      </c>
      <c r="K16" s="172"/>
      <c r="L16" s="172"/>
      <c r="M16" s="172">
        <v>150000</v>
      </c>
      <c r="N16" s="172">
        <v>90000</v>
      </c>
      <c r="O16" s="172">
        <v>90000</v>
      </c>
      <c r="P16" s="172"/>
      <c r="Q16" s="303">
        <f t="shared" si="3"/>
        <v>0</v>
      </c>
      <c r="R16" s="172"/>
      <c r="S16" s="172"/>
      <c r="T16" s="172"/>
      <c r="U16" s="172"/>
      <c r="V16" s="172"/>
    </row>
    <row r="17" spans="1:22" ht="37.5" x14ac:dyDescent="0.3">
      <c r="A17" s="151">
        <v>13</v>
      </c>
      <c r="B17" s="151" t="s">
        <v>654</v>
      </c>
      <c r="C17" s="151" t="s">
        <v>17</v>
      </c>
      <c r="D17" s="151" t="s">
        <v>2</v>
      </c>
      <c r="E17" s="151" t="s">
        <v>17</v>
      </c>
      <c r="F17" s="151">
        <v>19</v>
      </c>
      <c r="G17" s="155" t="s">
        <v>1070</v>
      </c>
      <c r="H17" s="336">
        <f t="shared" si="1"/>
        <v>330000</v>
      </c>
      <c r="I17" s="172"/>
      <c r="J17" s="303">
        <f t="shared" si="2"/>
        <v>0</v>
      </c>
      <c r="K17" s="172"/>
      <c r="L17" s="172"/>
      <c r="M17" s="172">
        <v>150000</v>
      </c>
      <c r="N17" s="172">
        <v>90000</v>
      </c>
      <c r="O17" s="172">
        <v>90000</v>
      </c>
      <c r="P17" s="172"/>
      <c r="Q17" s="303">
        <f t="shared" si="3"/>
        <v>0</v>
      </c>
      <c r="R17" s="172"/>
      <c r="S17" s="172"/>
      <c r="T17" s="172"/>
      <c r="U17" s="172"/>
      <c r="V17" s="172"/>
    </row>
    <row r="18" spans="1:22" ht="37.5" x14ac:dyDescent="0.3">
      <c r="A18" s="151">
        <v>14</v>
      </c>
      <c r="B18" s="144" t="s">
        <v>1033</v>
      </c>
      <c r="C18" s="144" t="s">
        <v>17</v>
      </c>
      <c r="D18" s="144" t="s">
        <v>16</v>
      </c>
      <c r="E18" s="144" t="s">
        <v>128</v>
      </c>
      <c r="F18" s="144">
        <v>3</v>
      </c>
      <c r="G18" s="155" t="s">
        <v>1070</v>
      </c>
      <c r="H18" s="336">
        <f t="shared" si="1"/>
        <v>60000</v>
      </c>
      <c r="I18" s="172"/>
      <c r="J18" s="303">
        <f t="shared" si="2"/>
        <v>0</v>
      </c>
      <c r="K18" s="172"/>
      <c r="L18" s="172"/>
      <c r="M18" s="172">
        <v>60000</v>
      </c>
      <c r="N18" s="172"/>
      <c r="O18" s="172"/>
      <c r="P18" s="172"/>
      <c r="Q18" s="303">
        <f t="shared" si="3"/>
        <v>0</v>
      </c>
      <c r="R18" s="172"/>
      <c r="S18" s="172"/>
      <c r="T18" s="172"/>
      <c r="U18" s="172"/>
      <c r="V18" s="172"/>
    </row>
    <row r="19" spans="1:22" ht="93.75" x14ac:dyDescent="0.3">
      <c r="A19" s="151">
        <v>15</v>
      </c>
      <c r="B19" s="154" t="s">
        <v>1065</v>
      </c>
      <c r="C19" s="153" t="s">
        <v>1066</v>
      </c>
      <c r="D19" s="151" t="s">
        <v>16</v>
      </c>
      <c r="E19" s="150" t="s">
        <v>1051</v>
      </c>
      <c r="F19" s="151">
        <v>15</v>
      </c>
      <c r="G19" s="155" t="s">
        <v>1070</v>
      </c>
      <c r="H19" s="336">
        <f t="shared" si="1"/>
        <v>150000</v>
      </c>
      <c r="I19" s="172"/>
      <c r="J19" s="303">
        <f t="shared" si="2"/>
        <v>0</v>
      </c>
      <c r="K19" s="172"/>
      <c r="L19" s="172"/>
      <c r="M19" s="303">
        <v>90000</v>
      </c>
      <c r="N19" s="303">
        <v>60000</v>
      </c>
      <c r="O19" s="172"/>
      <c r="P19" s="172"/>
      <c r="Q19" s="303">
        <f t="shared" si="3"/>
        <v>0</v>
      </c>
      <c r="R19" s="172"/>
      <c r="S19" s="172"/>
      <c r="T19" s="172"/>
      <c r="U19" s="172"/>
      <c r="V19" s="172"/>
    </row>
    <row r="20" spans="1:22" ht="25.5" customHeight="1" x14ac:dyDescent="0.3">
      <c r="A20" s="151">
        <v>16</v>
      </c>
      <c r="B20" s="151" t="s">
        <v>1043</v>
      </c>
      <c r="C20" s="151" t="s">
        <v>581</v>
      </c>
      <c r="D20" s="151" t="s">
        <v>0</v>
      </c>
      <c r="E20" s="151" t="s">
        <v>1044</v>
      </c>
      <c r="F20" s="151">
        <v>40</v>
      </c>
      <c r="G20" s="155" t="s">
        <v>1070</v>
      </c>
      <c r="H20" s="336">
        <f t="shared" si="1"/>
        <v>400000</v>
      </c>
      <c r="I20" s="172"/>
      <c r="J20" s="303">
        <f t="shared" si="2"/>
        <v>0</v>
      </c>
      <c r="K20" s="172"/>
      <c r="L20" s="172"/>
      <c r="M20" s="172">
        <v>160000</v>
      </c>
      <c r="N20" s="172">
        <v>90000</v>
      </c>
      <c r="O20" s="172">
        <v>90000</v>
      </c>
      <c r="P20" s="172">
        <v>60000</v>
      </c>
      <c r="Q20" s="303">
        <f t="shared" si="3"/>
        <v>0</v>
      </c>
      <c r="R20" s="172"/>
      <c r="S20" s="172"/>
      <c r="T20" s="172"/>
      <c r="U20" s="172"/>
      <c r="V20" s="172"/>
    </row>
    <row r="21" spans="1:22" ht="37.5" x14ac:dyDescent="0.3">
      <c r="A21" s="151">
        <v>17</v>
      </c>
      <c r="B21" s="144" t="s">
        <v>1049</v>
      </c>
      <c r="C21" s="156" t="s">
        <v>17</v>
      </c>
      <c r="D21" s="144" t="s">
        <v>0</v>
      </c>
      <c r="E21" s="144" t="s">
        <v>128</v>
      </c>
      <c r="F21" s="144">
        <v>8</v>
      </c>
      <c r="G21" s="155" t="s">
        <v>1070</v>
      </c>
      <c r="H21" s="336">
        <f t="shared" si="1"/>
        <v>90000</v>
      </c>
      <c r="I21" s="172"/>
      <c r="J21" s="303">
        <f t="shared" si="2"/>
        <v>0</v>
      </c>
      <c r="K21" s="172"/>
      <c r="L21" s="172"/>
      <c r="M21" s="172">
        <v>80000</v>
      </c>
      <c r="N21" s="172"/>
      <c r="O21" s="172"/>
      <c r="P21" s="172">
        <v>10000</v>
      </c>
      <c r="Q21" s="303">
        <f t="shared" si="3"/>
        <v>0</v>
      </c>
      <c r="R21" s="172"/>
      <c r="S21" s="172"/>
      <c r="T21" s="172"/>
      <c r="U21" s="172"/>
      <c r="V21" s="172" t="s">
        <v>1948</v>
      </c>
    </row>
    <row r="22" spans="1:22" ht="37.5" x14ac:dyDescent="0.3">
      <c r="A22" s="151">
        <v>18</v>
      </c>
      <c r="B22" s="144" t="s">
        <v>1030</v>
      </c>
      <c r="C22" s="144" t="s">
        <v>17</v>
      </c>
      <c r="D22" s="144" t="s">
        <v>70</v>
      </c>
      <c r="E22" s="144" t="s">
        <v>446</v>
      </c>
      <c r="F22" s="144">
        <v>11</v>
      </c>
      <c r="G22" s="155" t="s">
        <v>1070</v>
      </c>
      <c r="H22" s="336">
        <f t="shared" si="1"/>
        <v>0</v>
      </c>
      <c r="I22" s="172"/>
      <c r="J22" s="303">
        <f t="shared" si="2"/>
        <v>0</v>
      </c>
      <c r="K22" s="172"/>
      <c r="L22" s="172"/>
      <c r="M22" s="172"/>
      <c r="N22" s="172"/>
      <c r="O22" s="172"/>
      <c r="P22" s="172"/>
      <c r="Q22" s="303">
        <f t="shared" si="3"/>
        <v>0</v>
      </c>
      <c r="R22" s="172"/>
      <c r="S22" s="172"/>
      <c r="T22" s="172"/>
      <c r="U22" s="172"/>
      <c r="V22" s="172"/>
    </row>
    <row r="23" spans="1:22" ht="37.5" x14ac:dyDescent="0.3">
      <c r="A23" s="151">
        <v>19</v>
      </c>
      <c r="B23" s="144" t="s">
        <v>136</v>
      </c>
      <c r="C23" s="144" t="s">
        <v>17</v>
      </c>
      <c r="D23" s="144" t="s">
        <v>1045</v>
      </c>
      <c r="E23" s="144" t="s">
        <v>1046</v>
      </c>
      <c r="F23" s="144">
        <v>10</v>
      </c>
      <c r="G23" s="155" t="s">
        <v>1070</v>
      </c>
      <c r="H23" s="336">
        <f t="shared" si="1"/>
        <v>0</v>
      </c>
      <c r="I23" s="172"/>
      <c r="J23" s="303">
        <f t="shared" si="2"/>
        <v>0</v>
      </c>
      <c r="K23" s="172"/>
      <c r="L23" s="172"/>
      <c r="M23" s="172"/>
      <c r="N23" s="172"/>
      <c r="O23" s="172"/>
      <c r="P23" s="172"/>
      <c r="Q23" s="303">
        <f t="shared" si="3"/>
        <v>0</v>
      </c>
      <c r="R23" s="172"/>
      <c r="S23" s="172"/>
      <c r="T23" s="172"/>
      <c r="U23" s="172"/>
      <c r="V23" s="172"/>
    </row>
    <row r="24" spans="1:22" ht="37.5" x14ac:dyDescent="0.3">
      <c r="A24" s="151">
        <v>20</v>
      </c>
      <c r="B24" s="144" t="s">
        <v>1031</v>
      </c>
      <c r="C24" s="144" t="s">
        <v>17</v>
      </c>
      <c r="D24" s="144" t="s">
        <v>1045</v>
      </c>
      <c r="E24" s="144" t="s">
        <v>17</v>
      </c>
      <c r="F24" s="144">
        <v>12</v>
      </c>
      <c r="G24" s="155" t="s">
        <v>1070</v>
      </c>
      <c r="H24" s="336">
        <f t="shared" si="1"/>
        <v>0</v>
      </c>
      <c r="I24" s="172"/>
      <c r="J24" s="303">
        <f t="shared" si="2"/>
        <v>0</v>
      </c>
      <c r="K24" s="172"/>
      <c r="L24" s="172"/>
      <c r="M24" s="172"/>
      <c r="N24" s="172"/>
      <c r="O24" s="172"/>
      <c r="P24" s="172"/>
      <c r="Q24" s="303">
        <f t="shared" si="3"/>
        <v>0</v>
      </c>
      <c r="R24" s="172"/>
      <c r="S24" s="172"/>
      <c r="T24" s="172"/>
      <c r="U24" s="172"/>
      <c r="V24" s="172"/>
    </row>
    <row r="25" spans="1:22" ht="37.5" x14ac:dyDescent="0.3">
      <c r="A25" s="151">
        <v>21</v>
      </c>
      <c r="B25" s="144" t="s">
        <v>137</v>
      </c>
      <c r="C25" s="144" t="s">
        <v>17</v>
      </c>
      <c r="D25" s="149" t="s">
        <v>33</v>
      </c>
      <c r="E25" s="144" t="s">
        <v>40</v>
      </c>
      <c r="F25" s="149">
        <v>35</v>
      </c>
      <c r="G25" s="155" t="s">
        <v>1070</v>
      </c>
      <c r="H25" s="336">
        <f t="shared" si="1"/>
        <v>0</v>
      </c>
      <c r="I25" s="172"/>
      <c r="J25" s="303">
        <f t="shared" si="2"/>
        <v>0</v>
      </c>
      <c r="K25" s="172"/>
      <c r="L25" s="172"/>
      <c r="M25" s="172"/>
      <c r="N25" s="172"/>
      <c r="O25" s="172"/>
      <c r="P25" s="172"/>
      <c r="Q25" s="303">
        <f t="shared" si="3"/>
        <v>0</v>
      </c>
      <c r="R25" s="172"/>
      <c r="S25" s="172"/>
      <c r="T25" s="172"/>
      <c r="U25" s="172"/>
      <c r="V25" s="172"/>
    </row>
    <row r="26" spans="1:22" ht="56.25" x14ac:dyDescent="0.3">
      <c r="A26" s="151">
        <v>22</v>
      </c>
      <c r="B26" s="144" t="s">
        <v>136</v>
      </c>
      <c r="C26" s="144" t="s">
        <v>17</v>
      </c>
      <c r="D26" s="144" t="s">
        <v>33</v>
      </c>
      <c r="E26" s="144" t="s">
        <v>138</v>
      </c>
      <c r="F26" s="144">
        <v>43</v>
      </c>
      <c r="G26" s="155" t="s">
        <v>1070</v>
      </c>
      <c r="H26" s="336">
        <f t="shared" si="1"/>
        <v>180000</v>
      </c>
      <c r="I26" s="172"/>
      <c r="J26" s="303">
        <f t="shared" si="2"/>
        <v>0</v>
      </c>
      <c r="K26" s="172"/>
      <c r="L26" s="172"/>
      <c r="M26" s="303">
        <v>90000</v>
      </c>
      <c r="N26" s="303">
        <v>60000</v>
      </c>
      <c r="O26" s="172"/>
      <c r="P26" s="172"/>
      <c r="Q26" s="303">
        <v>30000</v>
      </c>
      <c r="R26" s="172"/>
      <c r="S26" s="172"/>
      <c r="T26" s="172"/>
      <c r="U26" s="172"/>
      <c r="V26" s="172"/>
    </row>
    <row r="27" spans="1:22" ht="37.5" x14ac:dyDescent="0.3">
      <c r="A27" s="151">
        <v>23</v>
      </c>
      <c r="B27" s="151" t="s">
        <v>1067</v>
      </c>
      <c r="C27" s="151" t="s">
        <v>17</v>
      </c>
      <c r="D27" s="151" t="s">
        <v>33</v>
      </c>
      <c r="E27" s="151" t="s">
        <v>17</v>
      </c>
      <c r="F27" s="151">
        <v>14</v>
      </c>
      <c r="G27" s="155" t="s">
        <v>1070</v>
      </c>
      <c r="H27" s="336">
        <f t="shared" si="1"/>
        <v>330000</v>
      </c>
      <c r="I27" s="172"/>
      <c r="J27" s="303">
        <f t="shared" si="2"/>
        <v>0</v>
      </c>
      <c r="K27" s="172"/>
      <c r="L27" s="172"/>
      <c r="M27" s="172">
        <v>150000</v>
      </c>
      <c r="N27" s="172">
        <v>90000</v>
      </c>
      <c r="O27" s="172">
        <v>90000</v>
      </c>
      <c r="P27" s="172"/>
      <c r="Q27" s="303">
        <f t="shared" si="3"/>
        <v>0</v>
      </c>
      <c r="R27" s="172"/>
      <c r="S27" s="172"/>
      <c r="T27" s="172"/>
      <c r="U27" s="172"/>
      <c r="V27" s="172"/>
    </row>
    <row r="28" spans="1:22" ht="37.5" x14ac:dyDescent="0.3">
      <c r="A28" s="151">
        <v>24</v>
      </c>
      <c r="B28" s="151" t="s">
        <v>1068</v>
      </c>
      <c r="C28" s="151" t="s">
        <v>17</v>
      </c>
      <c r="D28" s="151" t="s">
        <v>33</v>
      </c>
      <c r="E28" s="151" t="s">
        <v>17</v>
      </c>
      <c r="F28" s="151">
        <v>14</v>
      </c>
      <c r="G28" s="155" t="s">
        <v>1070</v>
      </c>
      <c r="H28" s="336">
        <f t="shared" si="1"/>
        <v>330000</v>
      </c>
      <c r="I28" s="172"/>
      <c r="J28" s="303">
        <f t="shared" si="2"/>
        <v>0</v>
      </c>
      <c r="K28" s="172"/>
      <c r="L28" s="172"/>
      <c r="M28" s="172">
        <v>150000</v>
      </c>
      <c r="N28" s="172">
        <v>90000</v>
      </c>
      <c r="O28" s="172">
        <v>90000</v>
      </c>
      <c r="P28" s="172"/>
      <c r="Q28" s="303">
        <f t="shared" si="3"/>
        <v>0</v>
      </c>
      <c r="R28" s="172"/>
      <c r="S28" s="172"/>
      <c r="T28" s="172"/>
      <c r="U28" s="172"/>
      <c r="V28" s="172"/>
    </row>
    <row r="29" spans="1:22" ht="53.25" customHeight="1" x14ac:dyDescent="0.3">
      <c r="A29" s="151">
        <v>25</v>
      </c>
      <c r="B29" s="151" t="s">
        <v>1069</v>
      </c>
      <c r="C29" s="151" t="s">
        <v>17</v>
      </c>
      <c r="D29" s="151" t="s">
        <v>33</v>
      </c>
      <c r="E29" s="151" t="s">
        <v>17</v>
      </c>
      <c r="F29" s="151">
        <v>14</v>
      </c>
      <c r="G29" s="155" t="s">
        <v>1070</v>
      </c>
      <c r="H29" s="336">
        <f t="shared" si="1"/>
        <v>330000</v>
      </c>
      <c r="I29" s="172"/>
      <c r="J29" s="303">
        <f t="shared" si="2"/>
        <v>0</v>
      </c>
      <c r="K29" s="172"/>
      <c r="L29" s="172"/>
      <c r="M29" s="172">
        <v>150000</v>
      </c>
      <c r="N29" s="172">
        <v>90000</v>
      </c>
      <c r="O29" s="172">
        <v>90000</v>
      </c>
      <c r="P29" s="172"/>
      <c r="Q29" s="303">
        <f t="shared" si="3"/>
        <v>0</v>
      </c>
      <c r="R29" s="172"/>
      <c r="S29" s="172"/>
      <c r="T29" s="172"/>
      <c r="U29" s="172"/>
      <c r="V29" s="172"/>
    </row>
    <row r="30" spans="1:22" ht="48" customHeight="1" x14ac:dyDescent="0.3">
      <c r="A30" s="151">
        <v>26</v>
      </c>
      <c r="B30" s="144" t="s">
        <v>139</v>
      </c>
      <c r="C30" s="144" t="s">
        <v>17</v>
      </c>
      <c r="D30" s="144" t="s">
        <v>140</v>
      </c>
      <c r="E30" s="144" t="s">
        <v>128</v>
      </c>
      <c r="F30" s="144">
        <v>40</v>
      </c>
      <c r="G30" s="155" t="s">
        <v>1070</v>
      </c>
      <c r="H30" s="336">
        <f t="shared" si="1"/>
        <v>0</v>
      </c>
      <c r="I30" s="172"/>
      <c r="J30" s="303">
        <f t="shared" si="2"/>
        <v>0</v>
      </c>
      <c r="K30" s="172"/>
      <c r="L30" s="172"/>
      <c r="M30" s="172"/>
      <c r="N30" s="172"/>
      <c r="O30" s="172"/>
      <c r="P30" s="172"/>
      <c r="Q30" s="303">
        <f t="shared" si="3"/>
        <v>0</v>
      </c>
      <c r="R30" s="172"/>
      <c r="S30" s="172"/>
      <c r="T30" s="172"/>
      <c r="U30" s="172"/>
      <c r="V30" s="172"/>
    </row>
    <row r="31" spans="1:22" ht="37.5" x14ac:dyDescent="0.3">
      <c r="A31" s="151">
        <v>27</v>
      </c>
      <c r="B31" s="144" t="s">
        <v>142</v>
      </c>
      <c r="C31" s="144" t="s">
        <v>17</v>
      </c>
      <c r="D31" s="144" t="s">
        <v>151</v>
      </c>
      <c r="E31" s="144" t="s">
        <v>128</v>
      </c>
      <c r="F31" s="144">
        <v>10</v>
      </c>
      <c r="G31" s="155" t="s">
        <v>1070</v>
      </c>
      <c r="H31" s="336">
        <f t="shared" si="1"/>
        <v>0</v>
      </c>
      <c r="I31" s="172"/>
      <c r="J31" s="303">
        <f t="shared" si="2"/>
        <v>0</v>
      </c>
      <c r="K31" s="172"/>
      <c r="L31" s="172"/>
      <c r="M31" s="172"/>
      <c r="N31" s="172"/>
      <c r="O31" s="172"/>
      <c r="P31" s="172"/>
      <c r="Q31" s="303">
        <f t="shared" si="3"/>
        <v>0</v>
      </c>
      <c r="R31" s="172"/>
      <c r="S31" s="172"/>
      <c r="T31" s="172"/>
      <c r="U31" s="172"/>
      <c r="V31" s="172"/>
    </row>
    <row r="32" spans="1:22" ht="37.5" x14ac:dyDescent="0.3">
      <c r="A32" s="151">
        <v>28</v>
      </c>
      <c r="B32" s="144" t="s">
        <v>1032</v>
      </c>
      <c r="C32" s="144" t="s">
        <v>17</v>
      </c>
      <c r="D32" s="144" t="s">
        <v>10</v>
      </c>
      <c r="E32" s="144" t="s">
        <v>128</v>
      </c>
      <c r="F32" s="144">
        <v>8</v>
      </c>
      <c r="G32" s="155" t="s">
        <v>1070</v>
      </c>
      <c r="H32" s="336">
        <f t="shared" si="1"/>
        <v>0</v>
      </c>
      <c r="I32" s="172"/>
      <c r="J32" s="303">
        <f t="shared" si="2"/>
        <v>0</v>
      </c>
      <c r="K32" s="172"/>
      <c r="L32" s="172"/>
      <c r="M32" s="172"/>
      <c r="N32" s="172"/>
      <c r="O32" s="172"/>
      <c r="P32" s="172"/>
      <c r="Q32" s="303">
        <f t="shared" si="3"/>
        <v>0</v>
      </c>
      <c r="R32" s="172"/>
      <c r="S32" s="172"/>
      <c r="T32" s="172"/>
      <c r="U32" s="172"/>
      <c r="V32" s="172"/>
    </row>
    <row r="33" spans="1:22" ht="37.5" x14ac:dyDescent="0.3">
      <c r="A33" s="151">
        <v>29</v>
      </c>
      <c r="B33" s="144" t="s">
        <v>1048</v>
      </c>
      <c r="C33" s="144" t="s">
        <v>17</v>
      </c>
      <c r="D33" s="144" t="s">
        <v>141</v>
      </c>
      <c r="E33" s="144" t="s">
        <v>128</v>
      </c>
      <c r="F33" s="144">
        <v>12</v>
      </c>
      <c r="G33" s="155" t="s">
        <v>1070</v>
      </c>
      <c r="H33" s="336">
        <f t="shared" si="1"/>
        <v>180000</v>
      </c>
      <c r="I33" s="172"/>
      <c r="J33" s="303">
        <f t="shared" si="2"/>
        <v>0</v>
      </c>
      <c r="K33" s="172"/>
      <c r="L33" s="172"/>
      <c r="M33" s="303">
        <v>90000</v>
      </c>
      <c r="N33" s="303">
        <v>60000</v>
      </c>
      <c r="O33" s="172"/>
      <c r="P33" s="172"/>
      <c r="Q33" s="303">
        <v>30000</v>
      </c>
      <c r="R33" s="172"/>
      <c r="S33" s="172"/>
      <c r="T33" s="172"/>
      <c r="U33" s="172"/>
      <c r="V33" s="172"/>
    </row>
    <row r="34" spans="1:22" ht="37.5" x14ac:dyDescent="0.3">
      <c r="A34" s="151">
        <v>30</v>
      </c>
      <c r="B34" s="144" t="s">
        <v>2184</v>
      </c>
      <c r="C34" s="144" t="s">
        <v>93</v>
      </c>
      <c r="D34" s="144" t="s">
        <v>6</v>
      </c>
      <c r="E34" s="144" t="s">
        <v>1723</v>
      </c>
      <c r="F34" s="144">
        <v>6</v>
      </c>
      <c r="G34" s="155" t="s">
        <v>1070</v>
      </c>
      <c r="H34" s="336"/>
      <c r="I34" s="172"/>
      <c r="J34" s="303"/>
      <c r="K34" s="172"/>
      <c r="L34" s="172"/>
      <c r="M34" s="303"/>
      <c r="N34" s="303"/>
      <c r="O34" s="172"/>
      <c r="P34" s="172"/>
      <c r="Q34" s="303"/>
      <c r="R34" s="172"/>
      <c r="S34" s="172"/>
      <c r="T34" s="172"/>
      <c r="U34" s="172"/>
      <c r="V34" s="172"/>
    </row>
    <row r="35" spans="1:22" ht="56.25" x14ac:dyDescent="0.3">
      <c r="A35" s="151">
        <v>31</v>
      </c>
      <c r="B35" s="144" t="s">
        <v>1047</v>
      </c>
      <c r="C35" s="144" t="s">
        <v>17</v>
      </c>
      <c r="D35" s="144" t="s">
        <v>17</v>
      </c>
      <c r="E35" s="144" t="s">
        <v>138</v>
      </c>
      <c r="F35" s="144">
        <v>12</v>
      </c>
      <c r="G35" s="155" t="s">
        <v>1070</v>
      </c>
      <c r="H35" s="336">
        <f t="shared" si="1"/>
        <v>0</v>
      </c>
      <c r="I35" s="172"/>
      <c r="J35" s="303">
        <f t="shared" si="2"/>
        <v>0</v>
      </c>
      <c r="K35" s="172"/>
      <c r="L35" s="172"/>
      <c r="M35" s="172"/>
      <c r="N35" s="172"/>
      <c r="O35" s="172"/>
      <c r="P35" s="172"/>
      <c r="Q35" s="303">
        <f t="shared" si="3"/>
        <v>0</v>
      </c>
      <c r="R35" s="172"/>
      <c r="S35" s="172"/>
      <c r="T35" s="172"/>
      <c r="U35" s="172"/>
      <c r="V35" s="172"/>
    </row>
    <row r="36" spans="1:22" ht="18.75" hidden="1" x14ac:dyDescent="0.3">
      <c r="A36" s="606" t="s">
        <v>354</v>
      </c>
      <c r="B36" s="607"/>
      <c r="C36" s="607"/>
      <c r="D36" s="607"/>
      <c r="E36" s="607"/>
      <c r="F36" s="487">
        <f>SUBTOTAL(9,F5:F35)</f>
        <v>512</v>
      </c>
      <c r="G36" s="221"/>
    </row>
    <row r="37" spans="1:22" ht="37.5" hidden="1" x14ac:dyDescent="0.3">
      <c r="A37" s="221"/>
      <c r="B37" s="488"/>
      <c r="C37" s="221"/>
      <c r="D37" s="489"/>
      <c r="E37" s="200" t="s">
        <v>409</v>
      </c>
      <c r="F37" s="487" t="e">
        <f>F36+'1.2.'!G151+'1.1'!#REF!</f>
        <v>#REF!</v>
      </c>
      <c r="G37" s="221"/>
    </row>
  </sheetData>
  <autoFilter ref="A3:V37"/>
  <mergeCells count="3">
    <mergeCell ref="A1:G1"/>
    <mergeCell ref="A36:E36"/>
    <mergeCell ref="A4:G4"/>
  </mergeCells>
  <pageMargins left="0.70866141732283461" right="0.70866141732283461" top="0.74803149606299213" bottom="0.74803149606299213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Q439"/>
  <sheetViews>
    <sheetView zoomScale="90" zoomScaleNormal="90" workbookViewId="0">
      <pane ySplit="6" topLeftCell="A7" activePane="bottomLeft" state="frozen"/>
      <selection pane="bottomLeft" activeCell="E352" sqref="A1:FQ439"/>
    </sheetView>
  </sheetViews>
  <sheetFormatPr defaultColWidth="9.140625" defaultRowHeight="18.75" outlineLevelCol="1" x14ac:dyDescent="0.3"/>
  <cols>
    <col min="1" max="1" width="9.140625" style="562"/>
    <col min="2" max="2" width="33" style="100" customWidth="1"/>
    <col min="3" max="3" width="68.85546875" style="35" customWidth="1"/>
    <col min="4" max="4" width="10.42578125" style="42" customWidth="1"/>
    <col min="5" max="5" width="16.85546875" style="21" customWidth="1"/>
    <col min="6" max="6" width="24.5703125" style="21" customWidth="1"/>
    <col min="7" max="7" width="13.85546875" style="48" customWidth="1"/>
    <col min="8" max="8" width="29.5703125" style="19" customWidth="1"/>
    <col min="9" max="9" width="8.85546875" style="411" hidden="1" customWidth="1"/>
    <col min="10" max="10" width="15.42578125" style="333" hidden="1" customWidth="1" outlineLevel="1"/>
    <col min="11" max="23" width="9.140625" style="101" hidden="1" customWidth="1" outlineLevel="1"/>
    <col min="24" max="24" width="17" style="101" hidden="1" customWidth="1" outlineLevel="1"/>
    <col min="25" max="29" width="0" style="101" hidden="1" customWidth="1"/>
    <col min="30" max="173" width="9.140625" style="101"/>
    <col min="174" max="16384" width="9.140625" style="19"/>
  </cols>
  <sheetData>
    <row r="1" spans="1:173" s="476" customFormat="1" ht="20.25" x14ac:dyDescent="0.3">
      <c r="A1" s="561"/>
      <c r="B1" s="611" t="s">
        <v>186</v>
      </c>
      <c r="C1" s="612"/>
      <c r="D1" s="612"/>
      <c r="E1" s="612"/>
      <c r="F1" s="612"/>
      <c r="G1" s="613"/>
      <c r="H1" s="612"/>
      <c r="I1" s="466"/>
      <c r="J1" s="475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  <c r="CT1" s="466"/>
      <c r="CU1" s="466"/>
      <c r="CV1" s="466"/>
      <c r="CW1" s="466"/>
      <c r="CX1" s="466"/>
      <c r="CY1" s="466"/>
      <c r="CZ1" s="466"/>
      <c r="DA1" s="466"/>
      <c r="DB1" s="466"/>
      <c r="DC1" s="466"/>
      <c r="DD1" s="466"/>
      <c r="DE1" s="466"/>
      <c r="DF1" s="466"/>
      <c r="DG1" s="466"/>
      <c r="DH1" s="466"/>
      <c r="DI1" s="466"/>
      <c r="DJ1" s="466"/>
      <c r="DK1" s="466"/>
      <c r="DL1" s="466"/>
      <c r="DM1" s="466"/>
      <c r="DN1" s="466"/>
      <c r="DO1" s="466"/>
      <c r="DP1" s="466"/>
      <c r="DQ1" s="466"/>
      <c r="DR1" s="466"/>
      <c r="DS1" s="466"/>
      <c r="DT1" s="466"/>
      <c r="DU1" s="466"/>
      <c r="DV1" s="466"/>
      <c r="DW1" s="466"/>
      <c r="DX1" s="466"/>
      <c r="DY1" s="466"/>
      <c r="DZ1" s="466"/>
      <c r="EA1" s="466"/>
      <c r="EB1" s="466"/>
      <c r="EC1" s="466"/>
      <c r="ED1" s="466"/>
      <c r="EE1" s="466"/>
      <c r="EF1" s="466"/>
      <c r="EG1" s="466"/>
      <c r="EH1" s="466"/>
      <c r="EI1" s="466"/>
      <c r="EJ1" s="466"/>
      <c r="EK1" s="466"/>
      <c r="EL1" s="466"/>
      <c r="EM1" s="466"/>
      <c r="EN1" s="466"/>
      <c r="EO1" s="466"/>
      <c r="EP1" s="466"/>
      <c r="EQ1" s="466"/>
      <c r="ER1" s="466"/>
      <c r="ES1" s="466"/>
      <c r="ET1" s="466"/>
      <c r="EU1" s="466"/>
      <c r="EV1" s="466"/>
      <c r="EW1" s="466"/>
      <c r="EX1" s="466"/>
      <c r="EY1" s="466"/>
      <c r="EZ1" s="466"/>
      <c r="FA1" s="466"/>
      <c r="FB1" s="466"/>
      <c r="FC1" s="466"/>
      <c r="FD1" s="466"/>
      <c r="FE1" s="466"/>
      <c r="FF1" s="466"/>
      <c r="FG1" s="466"/>
      <c r="FH1" s="466"/>
      <c r="FI1" s="466"/>
      <c r="FJ1" s="466"/>
      <c r="FK1" s="466"/>
      <c r="FL1" s="466"/>
      <c r="FM1" s="466"/>
      <c r="FN1" s="466"/>
      <c r="FO1" s="466"/>
      <c r="FP1" s="466"/>
      <c r="FQ1" s="466"/>
    </row>
    <row r="2" spans="1:173" s="476" customFormat="1" ht="20.25" x14ac:dyDescent="0.3">
      <c r="A2" s="561"/>
      <c r="B2" s="611" t="s">
        <v>323</v>
      </c>
      <c r="C2" s="611"/>
      <c r="D2" s="611"/>
      <c r="E2" s="611"/>
      <c r="F2" s="611"/>
      <c r="G2" s="614"/>
      <c r="H2" s="611"/>
      <c r="I2" s="466"/>
      <c r="J2" s="475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  <c r="CD2" s="466"/>
      <c r="CE2" s="466"/>
      <c r="CF2" s="466"/>
      <c r="CG2" s="466"/>
      <c r="CH2" s="466"/>
      <c r="CI2" s="466"/>
      <c r="CJ2" s="466"/>
      <c r="CK2" s="466"/>
      <c r="CL2" s="466"/>
      <c r="CM2" s="466"/>
      <c r="CN2" s="466"/>
      <c r="CO2" s="466"/>
      <c r="CP2" s="466"/>
      <c r="CQ2" s="466"/>
      <c r="CR2" s="466"/>
      <c r="CS2" s="466"/>
      <c r="CT2" s="466"/>
      <c r="CU2" s="466"/>
      <c r="CV2" s="466"/>
      <c r="CW2" s="466"/>
      <c r="CX2" s="466"/>
      <c r="CY2" s="466"/>
      <c r="CZ2" s="466"/>
      <c r="DA2" s="466"/>
      <c r="DB2" s="466"/>
      <c r="DC2" s="466"/>
      <c r="DD2" s="466"/>
      <c r="DE2" s="466"/>
      <c r="DF2" s="466"/>
      <c r="DG2" s="466"/>
      <c r="DH2" s="466"/>
      <c r="DI2" s="466"/>
      <c r="DJ2" s="466"/>
      <c r="DK2" s="466"/>
      <c r="DL2" s="466"/>
      <c r="DM2" s="466"/>
      <c r="DN2" s="466"/>
      <c r="DO2" s="466"/>
      <c r="DP2" s="466"/>
      <c r="DQ2" s="466"/>
      <c r="DR2" s="466"/>
      <c r="DS2" s="466"/>
      <c r="DT2" s="466"/>
      <c r="DU2" s="466"/>
      <c r="DV2" s="466"/>
      <c r="DW2" s="466"/>
      <c r="DX2" s="466"/>
      <c r="DY2" s="466"/>
      <c r="DZ2" s="466"/>
      <c r="EA2" s="466"/>
      <c r="EB2" s="466"/>
      <c r="EC2" s="466"/>
      <c r="ED2" s="466"/>
      <c r="EE2" s="466"/>
      <c r="EF2" s="466"/>
      <c r="EG2" s="466"/>
      <c r="EH2" s="466"/>
      <c r="EI2" s="466"/>
      <c r="EJ2" s="466"/>
      <c r="EK2" s="466"/>
      <c r="EL2" s="466"/>
      <c r="EM2" s="466"/>
      <c r="EN2" s="466"/>
      <c r="EO2" s="466"/>
      <c r="EP2" s="466"/>
      <c r="EQ2" s="466"/>
      <c r="ER2" s="466"/>
      <c r="ES2" s="466"/>
      <c r="ET2" s="466"/>
      <c r="EU2" s="466"/>
      <c r="EV2" s="466"/>
      <c r="EW2" s="466"/>
      <c r="EX2" s="466"/>
      <c r="EY2" s="466"/>
      <c r="EZ2" s="466"/>
      <c r="FA2" s="466"/>
      <c r="FB2" s="466"/>
      <c r="FC2" s="466"/>
      <c r="FD2" s="466"/>
      <c r="FE2" s="466"/>
      <c r="FF2" s="466"/>
      <c r="FG2" s="466"/>
      <c r="FH2" s="466"/>
      <c r="FI2" s="466"/>
      <c r="FJ2" s="466"/>
      <c r="FK2" s="466"/>
      <c r="FL2" s="466"/>
      <c r="FM2" s="466"/>
      <c r="FN2" s="466"/>
      <c r="FO2" s="466"/>
      <c r="FP2" s="466"/>
      <c r="FQ2" s="466"/>
    </row>
    <row r="3" spans="1:173" s="476" customFormat="1" ht="20.25" x14ac:dyDescent="0.3">
      <c r="A3" s="561"/>
      <c r="B3" s="119"/>
      <c r="C3" s="120"/>
      <c r="D3" s="121"/>
      <c r="E3" s="122"/>
      <c r="F3" s="122"/>
      <c r="G3" s="123"/>
      <c r="H3" s="435"/>
      <c r="I3" s="466"/>
      <c r="J3" s="475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  <c r="CB3" s="466"/>
      <c r="CC3" s="466"/>
      <c r="CD3" s="466"/>
      <c r="CE3" s="466"/>
      <c r="CF3" s="466"/>
      <c r="CG3" s="466"/>
      <c r="CH3" s="466"/>
      <c r="CI3" s="466"/>
      <c r="CJ3" s="466"/>
      <c r="CK3" s="466"/>
      <c r="CL3" s="466"/>
      <c r="CM3" s="466"/>
      <c r="CN3" s="466"/>
      <c r="CO3" s="466"/>
      <c r="CP3" s="466"/>
      <c r="CQ3" s="466"/>
      <c r="CR3" s="466"/>
      <c r="CS3" s="466"/>
      <c r="CT3" s="466"/>
      <c r="CU3" s="466"/>
      <c r="CV3" s="466"/>
      <c r="CW3" s="466"/>
      <c r="CX3" s="466"/>
      <c r="CY3" s="466"/>
      <c r="CZ3" s="466"/>
      <c r="DA3" s="466"/>
      <c r="DB3" s="466"/>
      <c r="DC3" s="466"/>
      <c r="DD3" s="466"/>
      <c r="DE3" s="466"/>
      <c r="DF3" s="466"/>
      <c r="DG3" s="466"/>
      <c r="DH3" s="466"/>
      <c r="DI3" s="466"/>
      <c r="DJ3" s="466"/>
      <c r="DK3" s="466"/>
      <c r="DL3" s="466"/>
      <c r="DM3" s="466"/>
      <c r="DN3" s="466"/>
      <c r="DO3" s="466"/>
      <c r="DP3" s="466"/>
      <c r="DQ3" s="466"/>
      <c r="DR3" s="466"/>
      <c r="DS3" s="466"/>
      <c r="DT3" s="466"/>
      <c r="DU3" s="466"/>
      <c r="DV3" s="466"/>
      <c r="DW3" s="466"/>
      <c r="DX3" s="466"/>
      <c r="DY3" s="466"/>
      <c r="DZ3" s="466"/>
      <c r="EA3" s="466"/>
      <c r="EB3" s="466"/>
      <c r="EC3" s="466"/>
      <c r="ED3" s="466"/>
      <c r="EE3" s="466"/>
      <c r="EF3" s="466"/>
      <c r="EG3" s="466"/>
      <c r="EH3" s="466"/>
      <c r="EI3" s="466"/>
      <c r="EJ3" s="466"/>
      <c r="EK3" s="466"/>
      <c r="EL3" s="466"/>
      <c r="EM3" s="466"/>
      <c r="EN3" s="466"/>
      <c r="EO3" s="466"/>
      <c r="EP3" s="466"/>
      <c r="EQ3" s="466"/>
      <c r="ER3" s="466"/>
      <c r="ES3" s="466"/>
      <c r="ET3" s="466"/>
      <c r="EU3" s="466"/>
      <c r="EV3" s="466"/>
      <c r="EW3" s="466"/>
      <c r="EX3" s="466"/>
      <c r="EY3" s="466"/>
      <c r="EZ3" s="466"/>
      <c r="FA3" s="466"/>
      <c r="FB3" s="466"/>
      <c r="FC3" s="466"/>
      <c r="FD3" s="466"/>
      <c r="FE3" s="466"/>
      <c r="FF3" s="466"/>
      <c r="FG3" s="466"/>
      <c r="FH3" s="466"/>
      <c r="FI3" s="466"/>
      <c r="FJ3" s="466"/>
      <c r="FK3" s="466"/>
      <c r="FL3" s="466"/>
      <c r="FM3" s="466"/>
      <c r="FN3" s="466"/>
      <c r="FO3" s="466"/>
      <c r="FP3" s="466"/>
      <c r="FQ3" s="466"/>
    </row>
    <row r="4" spans="1:173" s="476" customFormat="1" ht="20.25" x14ac:dyDescent="0.3">
      <c r="A4" s="561"/>
      <c r="B4" s="611" t="s">
        <v>350</v>
      </c>
      <c r="C4" s="611"/>
      <c r="D4" s="611"/>
      <c r="E4" s="611"/>
      <c r="F4" s="611"/>
      <c r="G4" s="614"/>
      <c r="H4" s="611"/>
      <c r="I4" s="466"/>
      <c r="J4" s="475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  <c r="CI4" s="466"/>
      <c r="CJ4" s="466"/>
      <c r="CK4" s="466"/>
      <c r="CL4" s="466"/>
      <c r="CM4" s="466"/>
      <c r="CN4" s="466"/>
      <c r="CO4" s="466"/>
      <c r="CP4" s="466"/>
      <c r="CQ4" s="466"/>
      <c r="CR4" s="466"/>
      <c r="CS4" s="466"/>
      <c r="CT4" s="466"/>
      <c r="CU4" s="466"/>
      <c r="CV4" s="466"/>
      <c r="CW4" s="466"/>
      <c r="CX4" s="466"/>
      <c r="CY4" s="466"/>
      <c r="CZ4" s="466"/>
      <c r="DA4" s="466"/>
      <c r="DB4" s="466"/>
      <c r="DC4" s="466"/>
      <c r="DD4" s="466"/>
      <c r="DE4" s="466"/>
      <c r="DF4" s="466"/>
      <c r="DG4" s="466"/>
      <c r="DH4" s="466"/>
      <c r="DI4" s="466"/>
      <c r="DJ4" s="466"/>
      <c r="DK4" s="466"/>
      <c r="DL4" s="466"/>
      <c r="DM4" s="466"/>
      <c r="DN4" s="466"/>
      <c r="DO4" s="466"/>
      <c r="DP4" s="466"/>
      <c r="DQ4" s="466"/>
      <c r="DR4" s="466"/>
      <c r="DS4" s="466"/>
      <c r="DT4" s="466"/>
      <c r="DU4" s="466"/>
      <c r="DV4" s="466"/>
      <c r="DW4" s="466"/>
      <c r="DX4" s="466"/>
      <c r="DY4" s="466"/>
      <c r="DZ4" s="466"/>
      <c r="EA4" s="466"/>
      <c r="EB4" s="466"/>
      <c r="EC4" s="466"/>
      <c r="ED4" s="466"/>
      <c r="EE4" s="466"/>
      <c r="EF4" s="466"/>
      <c r="EG4" s="466"/>
      <c r="EH4" s="466"/>
      <c r="EI4" s="466"/>
      <c r="EJ4" s="466"/>
      <c r="EK4" s="466"/>
      <c r="EL4" s="466"/>
      <c r="EM4" s="466"/>
      <c r="EN4" s="466"/>
      <c r="EO4" s="466"/>
      <c r="EP4" s="466"/>
      <c r="EQ4" s="466"/>
      <c r="ER4" s="466"/>
      <c r="ES4" s="466"/>
      <c r="ET4" s="466"/>
      <c r="EU4" s="466"/>
      <c r="EV4" s="466"/>
      <c r="EW4" s="466"/>
      <c r="EX4" s="466"/>
      <c r="EY4" s="466"/>
      <c r="EZ4" s="466"/>
      <c r="FA4" s="466"/>
      <c r="FB4" s="466"/>
      <c r="FC4" s="466"/>
      <c r="FD4" s="466"/>
      <c r="FE4" s="466"/>
      <c r="FF4" s="466"/>
      <c r="FG4" s="466"/>
      <c r="FH4" s="466"/>
      <c r="FI4" s="466"/>
      <c r="FJ4" s="466"/>
      <c r="FK4" s="466"/>
      <c r="FL4" s="466"/>
      <c r="FM4" s="466"/>
      <c r="FN4" s="466"/>
      <c r="FO4" s="466"/>
      <c r="FP4" s="466"/>
      <c r="FQ4" s="466"/>
    </row>
    <row r="5" spans="1:173" s="476" customFormat="1" ht="15.75" customHeight="1" x14ac:dyDescent="0.3">
      <c r="A5" s="561"/>
      <c r="B5" s="477"/>
      <c r="C5" s="478"/>
      <c r="D5" s="479"/>
      <c r="E5" s="480"/>
      <c r="F5" s="480"/>
      <c r="G5" s="481"/>
      <c r="H5" s="431"/>
      <c r="I5" s="466"/>
      <c r="J5" s="475">
        <f t="shared" ref="J5:R5" si="0">SUBTOTAL(9,J8:J438)</f>
        <v>264000</v>
      </c>
      <c r="K5" s="466">
        <f t="shared" si="0"/>
        <v>0</v>
      </c>
      <c r="L5" s="466">
        <f t="shared" si="0"/>
        <v>0</v>
      </c>
      <c r="M5" s="466">
        <f t="shared" si="0"/>
        <v>0</v>
      </c>
      <c r="N5" s="466">
        <f t="shared" si="0"/>
        <v>60000</v>
      </c>
      <c r="O5" s="466">
        <f t="shared" si="0"/>
        <v>0</v>
      </c>
      <c r="P5" s="466">
        <f t="shared" si="0"/>
        <v>0</v>
      </c>
      <c r="Q5" s="466">
        <f t="shared" si="0"/>
        <v>0</v>
      </c>
      <c r="R5" s="466">
        <f t="shared" si="0"/>
        <v>10000</v>
      </c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  <c r="CB5" s="466"/>
      <c r="CC5" s="466"/>
      <c r="CD5" s="466"/>
      <c r="CE5" s="466"/>
      <c r="CF5" s="466"/>
      <c r="CG5" s="466"/>
      <c r="CH5" s="466"/>
      <c r="CI5" s="466"/>
      <c r="CJ5" s="466"/>
      <c r="CK5" s="466"/>
      <c r="CL5" s="466"/>
      <c r="CM5" s="466"/>
      <c r="CN5" s="466"/>
      <c r="CO5" s="466"/>
      <c r="CP5" s="466"/>
      <c r="CQ5" s="466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  <c r="DP5" s="466"/>
      <c r="DQ5" s="466"/>
      <c r="DR5" s="466"/>
      <c r="DS5" s="466"/>
      <c r="DT5" s="466"/>
      <c r="DU5" s="466"/>
      <c r="DV5" s="466"/>
      <c r="DW5" s="466"/>
      <c r="DX5" s="466"/>
      <c r="DY5" s="466"/>
      <c r="DZ5" s="466"/>
      <c r="EA5" s="466"/>
      <c r="EB5" s="466"/>
      <c r="EC5" s="466"/>
      <c r="ED5" s="466"/>
      <c r="EE5" s="466"/>
      <c r="EF5" s="466"/>
      <c r="EG5" s="466"/>
      <c r="EH5" s="466"/>
      <c r="EI5" s="466"/>
      <c r="EJ5" s="466"/>
      <c r="EK5" s="466"/>
      <c r="EL5" s="466"/>
      <c r="EM5" s="466"/>
      <c r="EN5" s="466"/>
      <c r="EO5" s="466"/>
      <c r="EP5" s="466"/>
      <c r="EQ5" s="466"/>
      <c r="ER5" s="466"/>
      <c r="ES5" s="466"/>
      <c r="ET5" s="466"/>
      <c r="EU5" s="466"/>
      <c r="EV5" s="466"/>
      <c r="EW5" s="466"/>
      <c r="EX5" s="466"/>
      <c r="EY5" s="466"/>
      <c r="EZ5" s="466"/>
      <c r="FA5" s="466"/>
      <c r="FB5" s="466"/>
      <c r="FC5" s="466"/>
      <c r="FD5" s="466"/>
      <c r="FE5" s="466"/>
      <c r="FF5" s="466"/>
      <c r="FG5" s="466"/>
      <c r="FH5" s="466"/>
      <c r="FI5" s="466"/>
      <c r="FJ5" s="466"/>
      <c r="FK5" s="466"/>
      <c r="FL5" s="466"/>
      <c r="FM5" s="466"/>
      <c r="FN5" s="466"/>
      <c r="FO5" s="466"/>
      <c r="FP5" s="466"/>
      <c r="FQ5" s="466"/>
    </row>
    <row r="6" spans="1:173" s="476" customFormat="1" ht="110.25" x14ac:dyDescent="0.3">
      <c r="A6" s="157" t="s">
        <v>117</v>
      </c>
      <c r="B6" s="158" t="s">
        <v>1988</v>
      </c>
      <c r="C6" s="158" t="s">
        <v>118</v>
      </c>
      <c r="D6" s="423" t="s">
        <v>119</v>
      </c>
      <c r="E6" s="158" t="s">
        <v>120</v>
      </c>
      <c r="F6" s="158" t="s">
        <v>121</v>
      </c>
      <c r="G6" s="484" t="s">
        <v>363</v>
      </c>
      <c r="H6" s="485" t="s">
        <v>336</v>
      </c>
      <c r="I6" s="486"/>
      <c r="J6" s="392" t="s">
        <v>1928</v>
      </c>
      <c r="K6" s="394" t="s">
        <v>1915</v>
      </c>
      <c r="L6" s="394" t="s">
        <v>1916</v>
      </c>
      <c r="M6" s="394" t="s">
        <v>1929</v>
      </c>
      <c r="N6" s="394" t="s">
        <v>1917</v>
      </c>
      <c r="O6" s="394" t="s">
        <v>1920</v>
      </c>
      <c r="P6" s="394" t="s">
        <v>1918</v>
      </c>
      <c r="Q6" s="394" t="s">
        <v>1919</v>
      </c>
      <c r="R6" s="394" t="s">
        <v>1921</v>
      </c>
      <c r="S6" s="482" t="s">
        <v>1922</v>
      </c>
      <c r="T6" s="396" t="s">
        <v>1923</v>
      </c>
      <c r="U6" s="397" t="s">
        <v>1924</v>
      </c>
      <c r="V6" s="396" t="s">
        <v>1925</v>
      </c>
      <c r="W6" s="396" t="s">
        <v>1932</v>
      </c>
      <c r="X6" s="394" t="s">
        <v>1927</v>
      </c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6"/>
      <c r="CU6" s="466"/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6"/>
      <c r="DL6" s="466"/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6"/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6"/>
      <c r="ET6" s="466"/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6"/>
      <c r="FK6" s="466"/>
      <c r="FL6" s="466"/>
      <c r="FM6" s="466"/>
      <c r="FN6" s="466"/>
      <c r="FO6" s="466"/>
      <c r="FP6" s="466"/>
      <c r="FQ6" s="466"/>
    </row>
    <row r="7" spans="1:173" s="466" customFormat="1" hidden="1" x14ac:dyDescent="0.3">
      <c r="A7" s="578"/>
      <c r="B7" s="200" t="s">
        <v>188</v>
      </c>
      <c r="C7" s="261"/>
      <c r="D7" s="216"/>
      <c r="E7" s="216"/>
      <c r="F7" s="216"/>
      <c r="G7" s="217"/>
      <c r="H7" s="442"/>
      <c r="I7" s="228" t="s">
        <v>1373</v>
      </c>
      <c r="J7" s="401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</row>
    <row r="8" spans="1:173" s="466" customFormat="1" ht="67.5" hidden="1" customHeight="1" x14ac:dyDescent="0.3">
      <c r="A8" s="453">
        <v>1</v>
      </c>
      <c r="B8" s="218" t="s">
        <v>188</v>
      </c>
      <c r="C8" s="219" t="s">
        <v>670</v>
      </c>
      <c r="D8" s="195" t="s">
        <v>127</v>
      </c>
      <c r="E8" s="151" t="s">
        <v>459</v>
      </c>
      <c r="F8" s="151" t="s">
        <v>59</v>
      </c>
      <c r="G8" s="151">
        <v>50</v>
      </c>
      <c r="H8" s="225"/>
      <c r="I8" s="228" t="s">
        <v>1373</v>
      </c>
      <c r="J8" s="470">
        <f>SUM(K8:S8)</f>
        <v>47060</v>
      </c>
      <c r="K8" s="403">
        <v>20000</v>
      </c>
      <c r="L8" s="403">
        <f>K8*27.1%</f>
        <v>5420</v>
      </c>
      <c r="M8" s="403"/>
      <c r="N8" s="403">
        <v>10000</v>
      </c>
      <c r="O8" s="403"/>
      <c r="P8" s="403"/>
      <c r="Q8" s="403"/>
      <c r="R8" s="403"/>
      <c r="S8" s="403">
        <f>T8*700+U8*72+V8*8+W8*10</f>
        <v>11640</v>
      </c>
      <c r="T8" s="403">
        <v>12</v>
      </c>
      <c r="U8" s="403">
        <v>36</v>
      </c>
      <c r="V8" s="403">
        <v>36</v>
      </c>
      <c r="W8" s="403">
        <v>36</v>
      </c>
      <c r="X8" s="403"/>
    </row>
    <row r="9" spans="1:173" s="101" customFormat="1" ht="37.5" hidden="1" x14ac:dyDescent="0.3">
      <c r="A9" s="453">
        <v>2</v>
      </c>
      <c r="B9" s="218" t="s">
        <v>188</v>
      </c>
      <c r="C9" s="219" t="s">
        <v>1372</v>
      </c>
      <c r="D9" s="195" t="s">
        <v>832</v>
      </c>
      <c r="E9" s="151" t="s">
        <v>667</v>
      </c>
      <c r="F9" s="151" t="s">
        <v>59</v>
      </c>
      <c r="G9" s="151">
        <v>150</v>
      </c>
      <c r="H9" s="225"/>
      <c r="I9" s="228" t="s">
        <v>1373</v>
      </c>
      <c r="J9" s="473">
        <f t="shared" ref="J9:J12" si="1">SUM(K9:S9)</f>
        <v>47060</v>
      </c>
      <c r="K9" s="310">
        <v>20000</v>
      </c>
      <c r="L9" s="310">
        <f t="shared" ref="L9:L12" si="2">K9*27.1%</f>
        <v>5420</v>
      </c>
      <c r="M9" s="464"/>
      <c r="N9" s="310">
        <v>10000</v>
      </c>
      <c r="O9" s="464"/>
      <c r="P9" s="464"/>
      <c r="Q9" s="464"/>
      <c r="R9" s="464"/>
      <c r="S9" s="310">
        <f>T9*700+U9*72+V9*8+W9*10</f>
        <v>11640</v>
      </c>
      <c r="T9" s="464">
        <v>12</v>
      </c>
      <c r="U9" s="464">
        <v>36</v>
      </c>
      <c r="V9" s="310">
        <v>36</v>
      </c>
      <c r="W9" s="310">
        <v>36</v>
      </c>
      <c r="X9" s="464"/>
    </row>
    <row r="10" spans="1:173" s="101" customFormat="1" ht="37.5" hidden="1" x14ac:dyDescent="0.3">
      <c r="A10" s="453">
        <v>3</v>
      </c>
      <c r="B10" s="218" t="s">
        <v>188</v>
      </c>
      <c r="C10" s="219" t="s">
        <v>666</v>
      </c>
      <c r="D10" s="195" t="s">
        <v>165</v>
      </c>
      <c r="E10" s="151" t="s">
        <v>667</v>
      </c>
      <c r="F10" s="151" t="s">
        <v>512</v>
      </c>
      <c r="G10" s="151">
        <v>50</v>
      </c>
      <c r="H10" s="225"/>
      <c r="I10" s="228" t="s">
        <v>1373</v>
      </c>
      <c r="J10" s="474">
        <f t="shared" si="1"/>
        <v>47060</v>
      </c>
      <c r="K10" s="303">
        <v>20000</v>
      </c>
      <c r="L10" s="303">
        <f t="shared" si="2"/>
        <v>5420</v>
      </c>
      <c r="M10" s="232"/>
      <c r="N10" s="303">
        <v>10000</v>
      </c>
      <c r="O10" s="232"/>
      <c r="P10" s="232"/>
      <c r="Q10" s="232"/>
      <c r="R10" s="232"/>
      <c r="S10" s="303">
        <f t="shared" ref="S10:S12" si="3">T10*700+U10*72+V10*8+W10*10</f>
        <v>11640</v>
      </c>
      <c r="T10" s="232">
        <v>12</v>
      </c>
      <c r="U10" s="232">
        <v>36</v>
      </c>
      <c r="V10" s="303">
        <v>36</v>
      </c>
      <c r="W10" s="303">
        <v>36</v>
      </c>
      <c r="X10" s="232"/>
    </row>
    <row r="11" spans="1:173" s="101" customFormat="1" ht="61.5" hidden="1" customHeight="1" x14ac:dyDescent="0.3">
      <c r="A11" s="453">
        <v>4</v>
      </c>
      <c r="B11" s="218" t="s">
        <v>188</v>
      </c>
      <c r="C11" s="219" t="s">
        <v>666</v>
      </c>
      <c r="D11" s="195" t="s">
        <v>189</v>
      </c>
      <c r="E11" s="151" t="s">
        <v>668</v>
      </c>
      <c r="F11" s="151" t="s">
        <v>513</v>
      </c>
      <c r="G11" s="151">
        <v>50</v>
      </c>
      <c r="H11" s="225"/>
      <c r="I11" s="228" t="s">
        <v>1373</v>
      </c>
      <c r="J11" s="474">
        <f t="shared" si="1"/>
        <v>47060</v>
      </c>
      <c r="K11" s="303">
        <v>20000</v>
      </c>
      <c r="L11" s="303">
        <f t="shared" si="2"/>
        <v>5420</v>
      </c>
      <c r="M11" s="232"/>
      <c r="N11" s="303">
        <v>10000</v>
      </c>
      <c r="O11" s="232"/>
      <c r="P11" s="232"/>
      <c r="Q11" s="232"/>
      <c r="R11" s="232"/>
      <c r="S11" s="303">
        <f t="shared" si="3"/>
        <v>11640</v>
      </c>
      <c r="T11" s="232">
        <v>12</v>
      </c>
      <c r="U11" s="232">
        <v>36</v>
      </c>
      <c r="V11" s="303">
        <v>36</v>
      </c>
      <c r="W11" s="303">
        <v>36</v>
      </c>
      <c r="X11" s="232"/>
    </row>
    <row r="12" spans="1:173" s="101" customFormat="1" ht="64.5" hidden="1" customHeight="1" x14ac:dyDescent="0.3">
      <c r="A12" s="453">
        <v>5</v>
      </c>
      <c r="B12" s="218" t="s">
        <v>188</v>
      </c>
      <c r="C12" s="219" t="s">
        <v>666</v>
      </c>
      <c r="D12" s="220" t="s">
        <v>576</v>
      </c>
      <c r="E12" s="151" t="s">
        <v>669</v>
      </c>
      <c r="F12" s="151" t="s">
        <v>59</v>
      </c>
      <c r="G12" s="151">
        <v>50</v>
      </c>
      <c r="H12" s="225"/>
      <c r="I12" s="228" t="s">
        <v>1373</v>
      </c>
      <c r="J12" s="474">
        <f t="shared" si="1"/>
        <v>47060</v>
      </c>
      <c r="K12" s="303">
        <v>20000</v>
      </c>
      <c r="L12" s="303">
        <f t="shared" si="2"/>
        <v>5420</v>
      </c>
      <c r="M12" s="232"/>
      <c r="N12" s="303">
        <v>10000</v>
      </c>
      <c r="O12" s="232"/>
      <c r="P12" s="232"/>
      <c r="Q12" s="232"/>
      <c r="R12" s="232"/>
      <c r="S12" s="303">
        <f t="shared" si="3"/>
        <v>11640</v>
      </c>
      <c r="T12" s="232">
        <v>12</v>
      </c>
      <c r="U12" s="232">
        <v>36</v>
      </c>
      <c r="V12" s="303">
        <v>36</v>
      </c>
      <c r="W12" s="303">
        <v>36</v>
      </c>
      <c r="X12" s="232"/>
    </row>
    <row r="13" spans="1:173" ht="37.5" hidden="1" x14ac:dyDescent="0.3">
      <c r="A13" s="453"/>
      <c r="B13" s="200" t="s">
        <v>190</v>
      </c>
      <c r="C13" s="200" t="s">
        <v>190</v>
      </c>
      <c r="D13" s="216"/>
      <c r="E13" s="216"/>
      <c r="F13" s="216"/>
      <c r="G13" s="217"/>
      <c r="H13" s="442"/>
      <c r="I13" s="221" t="s">
        <v>1377</v>
      </c>
      <c r="J13" s="406"/>
      <c r="K13" s="232"/>
      <c r="L13" s="303">
        <f t="shared" ref="L13:L72" si="4">K13*27.1%</f>
        <v>0</v>
      </c>
      <c r="M13" s="232"/>
      <c r="N13" s="232"/>
      <c r="O13" s="232"/>
      <c r="P13" s="232"/>
      <c r="Q13" s="232"/>
      <c r="R13" s="232"/>
      <c r="S13" s="303">
        <f t="shared" ref="S13:S72" si="5">T13*700+U13*72+V13*8+W13*10</f>
        <v>0</v>
      </c>
      <c r="T13" s="232"/>
      <c r="U13" s="232"/>
      <c r="V13" s="232"/>
      <c r="W13" s="232"/>
      <c r="X13" s="232"/>
    </row>
    <row r="14" spans="1:173" s="101" customFormat="1" ht="45" hidden="1" customHeight="1" x14ac:dyDescent="0.3">
      <c r="A14" s="453">
        <v>6</v>
      </c>
      <c r="B14" s="218" t="s">
        <v>190</v>
      </c>
      <c r="C14" s="219" t="s">
        <v>1463</v>
      </c>
      <c r="D14" s="220"/>
      <c r="E14" s="154" t="s">
        <v>2</v>
      </c>
      <c r="F14" s="151" t="s">
        <v>1464</v>
      </c>
      <c r="G14" s="151">
        <v>100</v>
      </c>
      <c r="H14" s="225" t="s">
        <v>337</v>
      </c>
      <c r="I14" s="221" t="s">
        <v>1377</v>
      </c>
      <c r="J14" s="308">
        <f t="shared" ref="J14:J15" si="6">SUM(K14:S14)</f>
        <v>93050</v>
      </c>
      <c r="K14" s="232">
        <v>30000</v>
      </c>
      <c r="L14" s="303">
        <f t="shared" si="4"/>
        <v>8130.0000000000009</v>
      </c>
      <c r="M14" s="232"/>
      <c r="N14" s="232">
        <v>20000</v>
      </c>
      <c r="O14" s="232"/>
      <c r="P14" s="232"/>
      <c r="Q14" s="232"/>
      <c r="R14" s="232"/>
      <c r="S14" s="303">
        <f t="shared" si="5"/>
        <v>34920</v>
      </c>
      <c r="T14" s="232">
        <v>36</v>
      </c>
      <c r="U14" s="232">
        <v>108</v>
      </c>
      <c r="V14" s="232">
        <v>108</v>
      </c>
      <c r="W14" s="232">
        <v>108</v>
      </c>
      <c r="X14" s="232"/>
    </row>
    <row r="15" spans="1:173" s="101" customFormat="1" ht="84" hidden="1" customHeight="1" x14ac:dyDescent="0.3">
      <c r="A15" s="453">
        <v>7</v>
      </c>
      <c r="B15" s="218" t="s">
        <v>190</v>
      </c>
      <c r="C15" s="219" t="s">
        <v>1465</v>
      </c>
      <c r="D15" s="220"/>
      <c r="E15" s="151" t="s">
        <v>6</v>
      </c>
      <c r="F15" s="151" t="s">
        <v>1466</v>
      </c>
      <c r="G15" s="151">
        <v>100</v>
      </c>
      <c r="H15" s="225" t="s">
        <v>337</v>
      </c>
      <c r="I15" s="221" t="s">
        <v>1377</v>
      </c>
      <c r="J15" s="308">
        <f t="shared" si="6"/>
        <v>93050</v>
      </c>
      <c r="K15" s="232">
        <v>30000</v>
      </c>
      <c r="L15" s="303">
        <f t="shared" si="4"/>
        <v>8130.0000000000009</v>
      </c>
      <c r="M15" s="232"/>
      <c r="N15" s="232">
        <v>20000</v>
      </c>
      <c r="O15" s="232"/>
      <c r="P15" s="232"/>
      <c r="Q15" s="232"/>
      <c r="R15" s="232"/>
      <c r="S15" s="303">
        <f t="shared" si="5"/>
        <v>34920</v>
      </c>
      <c r="T15" s="232">
        <v>36</v>
      </c>
      <c r="U15" s="232">
        <v>108</v>
      </c>
      <c r="V15" s="232">
        <v>108</v>
      </c>
      <c r="W15" s="232">
        <v>108</v>
      </c>
      <c r="X15" s="232"/>
    </row>
    <row r="16" spans="1:173" s="131" customFormat="1" ht="20.25" hidden="1" x14ac:dyDescent="0.3">
      <c r="A16" s="578"/>
      <c r="B16" s="240" t="s">
        <v>98</v>
      </c>
      <c r="C16" s="241"/>
      <c r="D16" s="242"/>
      <c r="E16" s="243"/>
      <c r="F16" s="243"/>
      <c r="G16" s="443"/>
      <c r="H16" s="444"/>
      <c r="I16" s="225" t="s">
        <v>1374</v>
      </c>
      <c r="J16" s="336"/>
      <c r="K16" s="232"/>
      <c r="L16" s="303">
        <f t="shared" si="4"/>
        <v>0</v>
      </c>
      <c r="M16" s="232"/>
      <c r="N16" s="232"/>
      <c r="O16" s="232"/>
      <c r="P16" s="232"/>
      <c r="Q16" s="232"/>
      <c r="R16" s="232"/>
      <c r="S16" s="303">
        <f t="shared" si="5"/>
        <v>0</v>
      </c>
      <c r="T16" s="232"/>
      <c r="U16" s="232"/>
      <c r="V16" s="232"/>
      <c r="W16" s="232"/>
      <c r="X16" s="232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</row>
    <row r="17" spans="1:24" s="101" customFormat="1" ht="75" hidden="1" x14ac:dyDescent="0.3">
      <c r="A17" s="453">
        <v>8</v>
      </c>
      <c r="B17" s="244" t="s">
        <v>98</v>
      </c>
      <c r="C17" s="245" t="s">
        <v>404</v>
      </c>
      <c r="D17" s="246" t="s">
        <v>17</v>
      </c>
      <c r="E17" s="247" t="s">
        <v>191</v>
      </c>
      <c r="F17" s="247" t="s">
        <v>365</v>
      </c>
      <c r="G17" s="249">
        <v>200</v>
      </c>
      <c r="H17" s="445" t="s">
        <v>338</v>
      </c>
      <c r="I17" s="225" t="s">
        <v>1374</v>
      </c>
      <c r="J17" s="336">
        <f t="shared" ref="J17:J72" si="7">SUM(K17:S17)</f>
        <v>41688.800000000003</v>
      </c>
      <c r="K17" s="232">
        <v>32800</v>
      </c>
      <c r="L17" s="303">
        <f t="shared" si="4"/>
        <v>8888.8000000000011</v>
      </c>
      <c r="M17" s="232"/>
      <c r="N17" s="232"/>
      <c r="O17" s="232"/>
      <c r="P17" s="232"/>
      <c r="Q17" s="232"/>
      <c r="R17" s="232"/>
      <c r="S17" s="303">
        <f t="shared" si="5"/>
        <v>0</v>
      </c>
      <c r="T17" s="232"/>
      <c r="U17" s="232"/>
      <c r="V17" s="232"/>
      <c r="W17" s="232"/>
      <c r="X17" s="232"/>
    </row>
    <row r="18" spans="1:24" s="101" customFormat="1" ht="37.5" hidden="1" x14ac:dyDescent="0.3">
      <c r="A18" s="453">
        <v>9</v>
      </c>
      <c r="B18" s="244" t="s">
        <v>98</v>
      </c>
      <c r="C18" s="245" t="s">
        <v>1258</v>
      </c>
      <c r="D18" s="246" t="s">
        <v>22</v>
      </c>
      <c r="E18" s="247" t="s">
        <v>29</v>
      </c>
      <c r="F18" s="247" t="s">
        <v>1259</v>
      </c>
      <c r="G18" s="249">
        <v>100</v>
      </c>
      <c r="H18" s="446" t="s">
        <v>337</v>
      </c>
      <c r="I18" s="225" t="s">
        <v>1374</v>
      </c>
      <c r="J18" s="336">
        <f t="shared" si="7"/>
        <v>0</v>
      </c>
      <c r="K18" s="232"/>
      <c r="L18" s="303">
        <f t="shared" si="4"/>
        <v>0</v>
      </c>
      <c r="M18" s="232"/>
      <c r="N18" s="232"/>
      <c r="O18" s="232"/>
      <c r="P18" s="232"/>
      <c r="Q18" s="232"/>
      <c r="R18" s="232"/>
      <c r="S18" s="303">
        <f t="shared" si="5"/>
        <v>0</v>
      </c>
      <c r="T18" s="232"/>
      <c r="U18" s="232"/>
      <c r="V18" s="232"/>
      <c r="W18" s="232"/>
      <c r="X18" s="232"/>
    </row>
    <row r="19" spans="1:24" s="101" customFormat="1" ht="56.25" hidden="1" x14ac:dyDescent="0.3">
      <c r="A19" s="453">
        <v>10</v>
      </c>
      <c r="B19" s="244" t="s">
        <v>98</v>
      </c>
      <c r="C19" s="245" t="s">
        <v>192</v>
      </c>
      <c r="D19" s="246" t="s">
        <v>426</v>
      </c>
      <c r="E19" s="247" t="s">
        <v>427</v>
      </c>
      <c r="F19" s="247" t="s">
        <v>428</v>
      </c>
      <c r="G19" s="249">
        <v>200</v>
      </c>
      <c r="H19" s="446" t="s">
        <v>337</v>
      </c>
      <c r="I19" s="225" t="s">
        <v>1374</v>
      </c>
      <c r="J19" s="336">
        <f t="shared" si="7"/>
        <v>78195</v>
      </c>
      <c r="K19" s="232">
        <v>45000</v>
      </c>
      <c r="L19" s="303">
        <f t="shared" si="4"/>
        <v>12195</v>
      </c>
      <c r="M19" s="232"/>
      <c r="N19" s="232"/>
      <c r="O19" s="232">
        <v>9000</v>
      </c>
      <c r="P19" s="232">
        <v>12000</v>
      </c>
      <c r="Q19" s="232"/>
      <c r="R19" s="232"/>
      <c r="S19" s="303">
        <f t="shared" si="5"/>
        <v>0</v>
      </c>
      <c r="T19" s="232"/>
      <c r="U19" s="232"/>
      <c r="V19" s="232"/>
      <c r="W19" s="232"/>
      <c r="X19" s="232"/>
    </row>
    <row r="20" spans="1:24" s="101" customFormat="1" ht="37.5" hidden="1" x14ac:dyDescent="0.3">
      <c r="A20" s="453">
        <v>11</v>
      </c>
      <c r="B20" s="244" t="s">
        <v>98</v>
      </c>
      <c r="C20" s="245" t="s">
        <v>194</v>
      </c>
      <c r="D20" s="246" t="s">
        <v>189</v>
      </c>
      <c r="E20" s="247" t="s">
        <v>13</v>
      </c>
      <c r="F20" s="247" t="s">
        <v>369</v>
      </c>
      <c r="G20" s="249">
        <v>100</v>
      </c>
      <c r="H20" s="446" t="s">
        <v>337</v>
      </c>
      <c r="I20" s="225" t="s">
        <v>1374</v>
      </c>
      <c r="J20" s="336">
        <f t="shared" si="7"/>
        <v>20533.080000000002</v>
      </c>
      <c r="K20" s="232">
        <v>13480</v>
      </c>
      <c r="L20" s="303">
        <f t="shared" si="4"/>
        <v>3653.0800000000004</v>
      </c>
      <c r="M20" s="232"/>
      <c r="N20" s="232"/>
      <c r="O20" s="232">
        <v>3400</v>
      </c>
      <c r="P20" s="232"/>
      <c r="Q20" s="232"/>
      <c r="R20" s="232"/>
      <c r="S20" s="303">
        <f t="shared" si="5"/>
        <v>0</v>
      </c>
      <c r="T20" s="232"/>
      <c r="U20" s="232"/>
      <c r="V20" s="232"/>
      <c r="W20" s="232"/>
      <c r="X20" s="232"/>
    </row>
    <row r="21" spans="1:24" s="101" customFormat="1" ht="56.25" hidden="1" x14ac:dyDescent="0.3">
      <c r="A21" s="453">
        <v>12</v>
      </c>
      <c r="B21" s="244" t="s">
        <v>98</v>
      </c>
      <c r="C21" s="245" t="s">
        <v>372</v>
      </c>
      <c r="D21" s="246" t="s">
        <v>17</v>
      </c>
      <c r="E21" s="247" t="s">
        <v>13</v>
      </c>
      <c r="F21" s="247" t="s">
        <v>366</v>
      </c>
      <c r="G21" s="249">
        <v>100</v>
      </c>
      <c r="H21" s="446" t="s">
        <v>337</v>
      </c>
      <c r="I21" s="225" t="s">
        <v>1374</v>
      </c>
      <c r="J21" s="336">
        <f t="shared" si="7"/>
        <v>0</v>
      </c>
      <c r="K21" s="232"/>
      <c r="L21" s="303">
        <f t="shared" si="4"/>
        <v>0</v>
      </c>
      <c r="M21" s="232"/>
      <c r="N21" s="232"/>
      <c r="O21" s="232"/>
      <c r="P21" s="232"/>
      <c r="Q21" s="232"/>
      <c r="R21" s="232"/>
      <c r="S21" s="303">
        <f t="shared" si="5"/>
        <v>0</v>
      </c>
      <c r="T21" s="232"/>
      <c r="U21" s="232"/>
      <c r="V21" s="232"/>
      <c r="W21" s="232"/>
      <c r="X21" s="232"/>
    </row>
    <row r="22" spans="1:24" s="101" customFormat="1" ht="37.5" hidden="1" x14ac:dyDescent="0.3">
      <c r="A22" s="453">
        <v>13</v>
      </c>
      <c r="B22" s="244" t="s">
        <v>98</v>
      </c>
      <c r="C22" s="245" t="s">
        <v>1260</v>
      </c>
      <c r="D22" s="246" t="s">
        <v>614</v>
      </c>
      <c r="E22" s="247" t="s">
        <v>2</v>
      </c>
      <c r="F22" s="248" t="s">
        <v>367</v>
      </c>
      <c r="G22" s="249">
        <v>100</v>
      </c>
      <c r="H22" s="446" t="s">
        <v>337</v>
      </c>
      <c r="I22" s="225" t="s">
        <v>1374</v>
      </c>
      <c r="J22" s="336">
        <f t="shared" si="7"/>
        <v>46635.11</v>
      </c>
      <c r="K22" s="232">
        <v>24410</v>
      </c>
      <c r="L22" s="303">
        <f t="shared" si="4"/>
        <v>6615.1100000000006</v>
      </c>
      <c r="M22" s="232"/>
      <c r="N22" s="232"/>
      <c r="O22" s="232">
        <v>6000</v>
      </c>
      <c r="P22" s="232">
        <v>6000</v>
      </c>
      <c r="Q22" s="232"/>
      <c r="R22" s="232"/>
      <c r="S22" s="303">
        <f t="shared" si="5"/>
        <v>3610</v>
      </c>
      <c r="T22" s="232">
        <v>1</v>
      </c>
      <c r="U22" s="232">
        <v>36</v>
      </c>
      <c r="V22" s="232">
        <v>36</v>
      </c>
      <c r="W22" s="232">
        <v>3</v>
      </c>
      <c r="X22" s="232"/>
    </row>
    <row r="23" spans="1:24" s="101" customFormat="1" ht="56.25" hidden="1" x14ac:dyDescent="0.3">
      <c r="A23" s="453">
        <v>14</v>
      </c>
      <c r="B23" s="244" t="s">
        <v>98</v>
      </c>
      <c r="C23" s="245" t="s">
        <v>371</v>
      </c>
      <c r="D23" s="246" t="s">
        <v>17</v>
      </c>
      <c r="E23" s="247" t="s">
        <v>2</v>
      </c>
      <c r="F23" s="247" t="s">
        <v>364</v>
      </c>
      <c r="G23" s="249">
        <v>100</v>
      </c>
      <c r="H23" s="446" t="s">
        <v>337</v>
      </c>
      <c r="I23" s="225" t="s">
        <v>1374</v>
      </c>
      <c r="J23" s="336">
        <f t="shared" si="7"/>
        <v>46635.11</v>
      </c>
      <c r="K23" s="232">
        <v>24410</v>
      </c>
      <c r="L23" s="303">
        <f t="shared" si="4"/>
        <v>6615.1100000000006</v>
      </c>
      <c r="M23" s="232"/>
      <c r="N23" s="232"/>
      <c r="O23" s="232">
        <v>6000</v>
      </c>
      <c r="P23" s="232">
        <v>6000</v>
      </c>
      <c r="Q23" s="232"/>
      <c r="R23" s="232"/>
      <c r="S23" s="303">
        <f t="shared" si="5"/>
        <v>3610</v>
      </c>
      <c r="T23" s="232">
        <v>1</v>
      </c>
      <c r="U23" s="232">
        <v>36</v>
      </c>
      <c r="V23" s="232">
        <v>36</v>
      </c>
      <c r="W23" s="232">
        <v>3</v>
      </c>
      <c r="X23" s="232"/>
    </row>
    <row r="24" spans="1:24" s="101" customFormat="1" ht="56.25" hidden="1" x14ac:dyDescent="0.3">
      <c r="A24" s="453">
        <v>15</v>
      </c>
      <c r="B24" s="244" t="s">
        <v>98</v>
      </c>
      <c r="C24" s="245" t="s">
        <v>1261</v>
      </c>
      <c r="D24" s="246" t="s">
        <v>17</v>
      </c>
      <c r="E24" s="247" t="s">
        <v>2</v>
      </c>
      <c r="F24" s="247" t="s">
        <v>368</v>
      </c>
      <c r="G24" s="249">
        <v>100</v>
      </c>
      <c r="H24" s="446" t="s">
        <v>337</v>
      </c>
      <c r="I24" s="225" t="s">
        <v>1374</v>
      </c>
      <c r="J24" s="336">
        <f t="shared" si="7"/>
        <v>46635.11</v>
      </c>
      <c r="K24" s="232">
        <v>24410</v>
      </c>
      <c r="L24" s="303">
        <f t="shared" si="4"/>
        <v>6615.1100000000006</v>
      </c>
      <c r="M24" s="232"/>
      <c r="N24" s="232"/>
      <c r="O24" s="232">
        <v>6000</v>
      </c>
      <c r="P24" s="232">
        <v>6000</v>
      </c>
      <c r="Q24" s="232"/>
      <c r="R24" s="232"/>
      <c r="S24" s="303">
        <f t="shared" si="5"/>
        <v>3610</v>
      </c>
      <c r="T24" s="232">
        <v>1</v>
      </c>
      <c r="U24" s="232">
        <v>36</v>
      </c>
      <c r="V24" s="232">
        <v>36</v>
      </c>
      <c r="W24" s="232">
        <v>3</v>
      </c>
      <c r="X24" s="232"/>
    </row>
    <row r="25" spans="1:24" s="101" customFormat="1" ht="74.25" hidden="1" customHeight="1" x14ac:dyDescent="0.3">
      <c r="A25" s="453">
        <v>16</v>
      </c>
      <c r="B25" s="244" t="s">
        <v>98</v>
      </c>
      <c r="C25" s="245" t="s">
        <v>195</v>
      </c>
      <c r="D25" s="246" t="s">
        <v>17</v>
      </c>
      <c r="E25" s="247" t="s">
        <v>16</v>
      </c>
      <c r="F25" s="247" t="s">
        <v>1262</v>
      </c>
      <c r="G25" s="249">
        <v>80</v>
      </c>
      <c r="H25" s="446" t="s">
        <v>339</v>
      </c>
      <c r="I25" s="225" t="s">
        <v>1374</v>
      </c>
      <c r="J25" s="336">
        <f t="shared" si="7"/>
        <v>0</v>
      </c>
      <c r="K25" s="232"/>
      <c r="L25" s="303">
        <f t="shared" si="4"/>
        <v>0</v>
      </c>
      <c r="M25" s="232"/>
      <c r="N25" s="232"/>
      <c r="O25" s="232"/>
      <c r="P25" s="232"/>
      <c r="Q25" s="232"/>
      <c r="R25" s="232"/>
      <c r="S25" s="303">
        <f t="shared" si="5"/>
        <v>0</v>
      </c>
      <c r="T25" s="232"/>
      <c r="U25" s="232"/>
      <c r="V25" s="232"/>
      <c r="W25" s="232"/>
      <c r="X25" s="232"/>
    </row>
    <row r="26" spans="1:24" s="101" customFormat="1" ht="56.25" hidden="1" x14ac:dyDescent="0.3">
      <c r="A26" s="453">
        <v>17</v>
      </c>
      <c r="B26" s="244" t="s">
        <v>98</v>
      </c>
      <c r="C26" s="245" t="s">
        <v>374</v>
      </c>
      <c r="D26" s="246" t="s">
        <v>17</v>
      </c>
      <c r="E26" s="247" t="s">
        <v>16</v>
      </c>
      <c r="F26" s="247" t="s">
        <v>366</v>
      </c>
      <c r="G26" s="249">
        <v>100</v>
      </c>
      <c r="H26" s="446" t="s">
        <v>337</v>
      </c>
      <c r="I26" s="225" t="s">
        <v>1374</v>
      </c>
      <c r="J26" s="336">
        <f t="shared" si="7"/>
        <v>34635.11</v>
      </c>
      <c r="K26" s="232">
        <v>24410</v>
      </c>
      <c r="L26" s="303">
        <f t="shared" si="4"/>
        <v>6615.1100000000006</v>
      </c>
      <c r="M26" s="232"/>
      <c r="N26" s="232"/>
      <c r="O26" s="232"/>
      <c r="P26" s="232"/>
      <c r="Q26" s="232"/>
      <c r="R26" s="232"/>
      <c r="S26" s="303">
        <f t="shared" si="5"/>
        <v>3610</v>
      </c>
      <c r="T26" s="232">
        <v>1</v>
      </c>
      <c r="U26" s="232">
        <v>36</v>
      </c>
      <c r="V26" s="232">
        <v>36</v>
      </c>
      <c r="W26" s="232">
        <v>3</v>
      </c>
      <c r="X26" s="232"/>
    </row>
    <row r="27" spans="1:24" s="101" customFormat="1" ht="37.5" hidden="1" x14ac:dyDescent="0.3">
      <c r="A27" s="453">
        <v>18</v>
      </c>
      <c r="B27" s="244" t="s">
        <v>98</v>
      </c>
      <c r="C27" s="245" t="s">
        <v>373</v>
      </c>
      <c r="D27" s="246" t="s">
        <v>475</v>
      </c>
      <c r="E27" s="247" t="s">
        <v>13</v>
      </c>
      <c r="F27" s="247" t="s">
        <v>1263</v>
      </c>
      <c r="G27" s="249">
        <v>100</v>
      </c>
      <c r="H27" s="447" t="s">
        <v>337</v>
      </c>
      <c r="I27" s="225" t="s">
        <v>1374</v>
      </c>
      <c r="J27" s="336">
        <f t="shared" si="7"/>
        <v>46635.11</v>
      </c>
      <c r="K27" s="232">
        <v>24410</v>
      </c>
      <c r="L27" s="303">
        <f t="shared" si="4"/>
        <v>6615.1100000000006</v>
      </c>
      <c r="M27" s="232"/>
      <c r="N27" s="232"/>
      <c r="O27" s="232">
        <v>6000</v>
      </c>
      <c r="P27" s="232">
        <v>6000</v>
      </c>
      <c r="Q27" s="232"/>
      <c r="R27" s="232"/>
      <c r="S27" s="303">
        <f t="shared" si="5"/>
        <v>3610</v>
      </c>
      <c r="T27" s="232">
        <v>1</v>
      </c>
      <c r="U27" s="232">
        <v>36</v>
      </c>
      <c r="V27" s="232">
        <v>36</v>
      </c>
      <c r="W27" s="232">
        <v>3</v>
      </c>
      <c r="X27" s="232"/>
    </row>
    <row r="28" spans="1:24" s="101" customFormat="1" ht="37.5" hidden="1" x14ac:dyDescent="0.3">
      <c r="A28" s="453">
        <v>19</v>
      </c>
      <c r="B28" s="244" t="s">
        <v>98</v>
      </c>
      <c r="C28" s="250" t="s">
        <v>1264</v>
      </c>
      <c r="D28" s="251" t="s">
        <v>474</v>
      </c>
      <c r="E28" s="247" t="s">
        <v>0</v>
      </c>
      <c r="F28" s="247" t="s">
        <v>1265</v>
      </c>
      <c r="G28" s="248">
        <v>100</v>
      </c>
      <c r="H28" s="446" t="s">
        <v>337</v>
      </c>
      <c r="I28" s="225" t="s">
        <v>1374</v>
      </c>
      <c r="J28" s="336">
        <f t="shared" si="7"/>
        <v>34635.11</v>
      </c>
      <c r="K28" s="232">
        <v>24410</v>
      </c>
      <c r="L28" s="303">
        <f t="shared" si="4"/>
        <v>6615.1100000000006</v>
      </c>
      <c r="M28" s="232"/>
      <c r="N28" s="232"/>
      <c r="O28" s="232"/>
      <c r="P28" s="232"/>
      <c r="Q28" s="232"/>
      <c r="R28" s="232"/>
      <c r="S28" s="303">
        <f t="shared" si="5"/>
        <v>3610</v>
      </c>
      <c r="T28" s="232">
        <v>1</v>
      </c>
      <c r="U28" s="232">
        <v>36</v>
      </c>
      <c r="V28" s="232">
        <v>36</v>
      </c>
      <c r="W28" s="232">
        <v>3</v>
      </c>
      <c r="X28" s="232"/>
    </row>
    <row r="29" spans="1:24" s="230" customFormat="1" ht="43.5" hidden="1" customHeight="1" x14ac:dyDescent="0.3">
      <c r="A29" s="453">
        <v>20</v>
      </c>
      <c r="B29" s="244" t="s">
        <v>98</v>
      </c>
      <c r="C29" s="250" t="s">
        <v>1266</v>
      </c>
      <c r="D29" s="251" t="s">
        <v>610</v>
      </c>
      <c r="E29" s="247" t="s">
        <v>0</v>
      </c>
      <c r="F29" s="247" t="s">
        <v>1267</v>
      </c>
      <c r="G29" s="248">
        <v>100</v>
      </c>
      <c r="H29" s="446" t="s">
        <v>337</v>
      </c>
      <c r="I29" s="225" t="s">
        <v>1374</v>
      </c>
      <c r="J29" s="336">
        <f t="shared" si="7"/>
        <v>51223.42</v>
      </c>
      <c r="K29" s="319">
        <v>28020</v>
      </c>
      <c r="L29" s="303">
        <f t="shared" si="4"/>
        <v>7593.42</v>
      </c>
      <c r="M29" s="319"/>
      <c r="N29" s="319"/>
      <c r="O29" s="319">
        <v>6000</v>
      </c>
      <c r="P29" s="319">
        <v>6000</v>
      </c>
      <c r="Q29" s="319"/>
      <c r="R29" s="319"/>
      <c r="S29" s="303">
        <f t="shared" si="5"/>
        <v>3610</v>
      </c>
      <c r="T29" s="319">
        <v>1</v>
      </c>
      <c r="U29" s="319">
        <v>36</v>
      </c>
      <c r="V29" s="319">
        <v>36</v>
      </c>
      <c r="W29" s="319">
        <v>3</v>
      </c>
      <c r="X29" s="319"/>
    </row>
    <row r="30" spans="1:24" s="230" customFormat="1" ht="37.5" hidden="1" x14ac:dyDescent="0.3">
      <c r="A30" s="453">
        <v>21</v>
      </c>
      <c r="B30" s="244" t="s">
        <v>98</v>
      </c>
      <c r="C30" s="250" t="s">
        <v>196</v>
      </c>
      <c r="D30" s="251" t="s">
        <v>608</v>
      </c>
      <c r="E30" s="247" t="s">
        <v>0</v>
      </c>
      <c r="F30" s="247" t="s">
        <v>366</v>
      </c>
      <c r="G30" s="248">
        <v>100</v>
      </c>
      <c r="H30" s="446" t="s">
        <v>337</v>
      </c>
      <c r="I30" s="225" t="s">
        <v>1374</v>
      </c>
      <c r="J30" s="336">
        <f t="shared" si="7"/>
        <v>34635.11</v>
      </c>
      <c r="K30" s="319">
        <v>24410</v>
      </c>
      <c r="L30" s="303">
        <f t="shared" si="4"/>
        <v>6615.1100000000006</v>
      </c>
      <c r="M30" s="319"/>
      <c r="N30" s="319"/>
      <c r="O30" s="319"/>
      <c r="P30" s="319"/>
      <c r="Q30" s="319"/>
      <c r="R30" s="319"/>
      <c r="S30" s="303">
        <f t="shared" si="5"/>
        <v>3610</v>
      </c>
      <c r="T30" s="319">
        <v>1</v>
      </c>
      <c r="U30" s="319">
        <v>36</v>
      </c>
      <c r="V30" s="319">
        <v>36</v>
      </c>
      <c r="W30" s="319">
        <v>3</v>
      </c>
      <c r="X30" s="319"/>
    </row>
    <row r="31" spans="1:24" s="230" customFormat="1" ht="43.5" hidden="1" customHeight="1" x14ac:dyDescent="0.3">
      <c r="A31" s="453">
        <v>22</v>
      </c>
      <c r="B31" s="244" t="s">
        <v>98</v>
      </c>
      <c r="C31" s="250" t="s">
        <v>197</v>
      </c>
      <c r="D31" s="251" t="s">
        <v>17</v>
      </c>
      <c r="E31" s="248" t="s">
        <v>45</v>
      </c>
      <c r="F31" s="247" t="s">
        <v>1268</v>
      </c>
      <c r="G31" s="248">
        <v>200</v>
      </c>
      <c r="H31" s="446" t="s">
        <v>337</v>
      </c>
      <c r="I31" s="225" t="s">
        <v>1374</v>
      </c>
      <c r="J31" s="336">
        <f t="shared" si="7"/>
        <v>46059.1</v>
      </c>
      <c r="K31" s="319">
        <v>32100</v>
      </c>
      <c r="L31" s="303">
        <f t="shared" si="4"/>
        <v>8699.1</v>
      </c>
      <c r="M31" s="319"/>
      <c r="N31" s="319"/>
      <c r="O31" s="319"/>
      <c r="P31" s="319"/>
      <c r="Q31" s="319"/>
      <c r="R31" s="319"/>
      <c r="S31" s="303">
        <f t="shared" si="5"/>
        <v>5260</v>
      </c>
      <c r="T31" s="319">
        <v>4</v>
      </c>
      <c r="U31" s="319">
        <v>30</v>
      </c>
      <c r="V31" s="319">
        <v>30</v>
      </c>
      <c r="W31" s="319">
        <v>6</v>
      </c>
      <c r="X31" s="319"/>
    </row>
    <row r="32" spans="1:24" s="101" customFormat="1" ht="40.5" hidden="1" customHeight="1" x14ac:dyDescent="0.3">
      <c r="A32" s="453">
        <v>23</v>
      </c>
      <c r="B32" s="244" t="s">
        <v>98</v>
      </c>
      <c r="C32" s="250" t="s">
        <v>198</v>
      </c>
      <c r="D32" s="251" t="s">
        <v>17</v>
      </c>
      <c r="E32" s="248" t="s">
        <v>33</v>
      </c>
      <c r="F32" s="248" t="s">
        <v>1268</v>
      </c>
      <c r="G32" s="248">
        <v>200</v>
      </c>
      <c r="H32" s="446" t="s">
        <v>337</v>
      </c>
      <c r="I32" s="225" t="s">
        <v>1374</v>
      </c>
      <c r="J32" s="336">
        <f t="shared" si="7"/>
        <v>46059.1</v>
      </c>
      <c r="K32" s="232">
        <v>32100</v>
      </c>
      <c r="L32" s="303">
        <f t="shared" si="4"/>
        <v>8699.1</v>
      </c>
      <c r="M32" s="232"/>
      <c r="N32" s="232"/>
      <c r="O32" s="232"/>
      <c r="P32" s="232"/>
      <c r="Q32" s="232"/>
      <c r="R32" s="232"/>
      <c r="S32" s="303">
        <f t="shared" si="5"/>
        <v>5260</v>
      </c>
      <c r="T32" s="232">
        <v>4</v>
      </c>
      <c r="U32" s="232">
        <v>30</v>
      </c>
      <c r="V32" s="232">
        <v>30</v>
      </c>
      <c r="W32" s="232">
        <v>6</v>
      </c>
      <c r="X32" s="232"/>
    </row>
    <row r="33" spans="1:24" s="230" customFormat="1" ht="45" hidden="1" customHeight="1" x14ac:dyDescent="0.3">
      <c r="A33" s="453">
        <v>24</v>
      </c>
      <c r="B33" s="244" t="s">
        <v>98</v>
      </c>
      <c r="C33" s="250" t="s">
        <v>1269</v>
      </c>
      <c r="D33" s="251" t="s">
        <v>17</v>
      </c>
      <c r="E33" s="248" t="s">
        <v>0</v>
      </c>
      <c r="F33" s="247" t="s">
        <v>1270</v>
      </c>
      <c r="G33" s="248">
        <v>100</v>
      </c>
      <c r="H33" s="446" t="s">
        <v>337</v>
      </c>
      <c r="I33" s="225" t="s">
        <v>1374</v>
      </c>
      <c r="J33" s="336">
        <f t="shared" si="7"/>
        <v>46635.11</v>
      </c>
      <c r="K33" s="319">
        <v>24410</v>
      </c>
      <c r="L33" s="303">
        <f t="shared" si="4"/>
        <v>6615.1100000000006</v>
      </c>
      <c r="M33" s="319"/>
      <c r="N33" s="319"/>
      <c r="O33" s="319">
        <v>6000</v>
      </c>
      <c r="P33" s="319">
        <v>6000</v>
      </c>
      <c r="Q33" s="319"/>
      <c r="R33" s="319"/>
      <c r="S33" s="303">
        <f t="shared" si="5"/>
        <v>3610</v>
      </c>
      <c r="T33" s="319">
        <v>1</v>
      </c>
      <c r="U33" s="319">
        <v>36</v>
      </c>
      <c r="V33" s="319">
        <v>36</v>
      </c>
      <c r="W33" s="319">
        <v>3</v>
      </c>
      <c r="X33" s="319"/>
    </row>
    <row r="34" spans="1:24" s="230" customFormat="1" ht="56.25" hidden="1" x14ac:dyDescent="0.3">
      <c r="A34" s="453">
        <v>25</v>
      </c>
      <c r="B34" s="244" t="s">
        <v>98</v>
      </c>
      <c r="C34" s="250" t="s">
        <v>1271</v>
      </c>
      <c r="D34" s="251" t="s">
        <v>17</v>
      </c>
      <c r="E34" s="248" t="s">
        <v>10</v>
      </c>
      <c r="F34" s="248" t="s">
        <v>1272</v>
      </c>
      <c r="G34" s="248">
        <v>100</v>
      </c>
      <c r="H34" s="446" t="s">
        <v>337</v>
      </c>
      <c r="I34" s="225" t="s">
        <v>1374</v>
      </c>
      <c r="J34" s="336">
        <f t="shared" si="7"/>
        <v>34635.11</v>
      </c>
      <c r="K34" s="319">
        <v>24410</v>
      </c>
      <c r="L34" s="303">
        <f t="shared" si="4"/>
        <v>6615.1100000000006</v>
      </c>
      <c r="M34" s="319"/>
      <c r="N34" s="319"/>
      <c r="O34" s="319"/>
      <c r="P34" s="319"/>
      <c r="Q34" s="319"/>
      <c r="R34" s="319"/>
      <c r="S34" s="303">
        <f t="shared" si="5"/>
        <v>3610</v>
      </c>
      <c r="T34" s="319">
        <v>1</v>
      </c>
      <c r="U34" s="319">
        <v>36</v>
      </c>
      <c r="V34" s="319">
        <v>36</v>
      </c>
      <c r="W34" s="319">
        <v>3</v>
      </c>
      <c r="X34" s="319"/>
    </row>
    <row r="35" spans="1:24" s="230" customFormat="1" ht="56.25" hidden="1" x14ac:dyDescent="0.3">
      <c r="A35" s="453">
        <v>26</v>
      </c>
      <c r="B35" s="244" t="s">
        <v>98</v>
      </c>
      <c r="C35" s="250" t="s">
        <v>199</v>
      </c>
      <c r="D35" s="249" t="s">
        <v>17</v>
      </c>
      <c r="E35" s="248" t="s">
        <v>1</v>
      </c>
      <c r="F35" s="247" t="s">
        <v>1273</v>
      </c>
      <c r="G35" s="249">
        <v>100</v>
      </c>
      <c r="H35" s="446" t="s">
        <v>337</v>
      </c>
      <c r="I35" s="225" t="s">
        <v>1374</v>
      </c>
      <c r="J35" s="336">
        <f t="shared" si="7"/>
        <v>46698.66</v>
      </c>
      <c r="K35" s="319">
        <v>24460</v>
      </c>
      <c r="L35" s="303">
        <f t="shared" si="4"/>
        <v>6628.6600000000008</v>
      </c>
      <c r="M35" s="319"/>
      <c r="N35" s="319"/>
      <c r="O35" s="319">
        <v>6000</v>
      </c>
      <c r="P35" s="319">
        <v>6000</v>
      </c>
      <c r="Q35" s="319"/>
      <c r="R35" s="319"/>
      <c r="S35" s="303">
        <f t="shared" si="5"/>
        <v>3610</v>
      </c>
      <c r="T35" s="319">
        <v>1</v>
      </c>
      <c r="U35" s="319">
        <v>36</v>
      </c>
      <c r="V35" s="319">
        <v>36</v>
      </c>
      <c r="W35" s="319">
        <v>3</v>
      </c>
      <c r="X35" s="319"/>
    </row>
    <row r="36" spans="1:24" s="230" customFormat="1" ht="86.25" hidden="1" customHeight="1" x14ac:dyDescent="0.3">
      <c r="A36" s="453">
        <v>27</v>
      </c>
      <c r="B36" s="244" t="s">
        <v>98</v>
      </c>
      <c r="C36" s="250" t="s">
        <v>375</v>
      </c>
      <c r="D36" s="246" t="s">
        <v>17</v>
      </c>
      <c r="E36" s="247" t="s">
        <v>10</v>
      </c>
      <c r="F36" s="248" t="s">
        <v>366</v>
      </c>
      <c r="G36" s="249">
        <v>100</v>
      </c>
      <c r="H36" s="446" t="s">
        <v>337</v>
      </c>
      <c r="I36" s="225" t="s">
        <v>1374</v>
      </c>
      <c r="J36" s="336">
        <f t="shared" si="7"/>
        <v>34635.11</v>
      </c>
      <c r="K36" s="319">
        <v>24410</v>
      </c>
      <c r="L36" s="303">
        <f t="shared" si="4"/>
        <v>6615.1100000000006</v>
      </c>
      <c r="M36" s="319"/>
      <c r="N36" s="319"/>
      <c r="O36" s="319"/>
      <c r="P36" s="319"/>
      <c r="Q36" s="319"/>
      <c r="R36" s="319"/>
      <c r="S36" s="303">
        <f t="shared" si="5"/>
        <v>3610</v>
      </c>
      <c r="T36" s="319">
        <v>1</v>
      </c>
      <c r="U36" s="319">
        <v>36</v>
      </c>
      <c r="V36" s="319">
        <v>36</v>
      </c>
      <c r="W36" s="319">
        <v>3</v>
      </c>
      <c r="X36" s="319"/>
    </row>
    <row r="37" spans="1:24" s="230" customFormat="1" ht="86.25" hidden="1" customHeight="1" x14ac:dyDescent="0.3">
      <c r="A37" s="453">
        <v>28</v>
      </c>
      <c r="B37" s="244" t="s">
        <v>98</v>
      </c>
      <c r="C37" s="250" t="s">
        <v>1274</v>
      </c>
      <c r="D37" s="246" t="s">
        <v>17</v>
      </c>
      <c r="E37" s="247" t="s">
        <v>6</v>
      </c>
      <c r="F37" s="247" t="s">
        <v>366</v>
      </c>
      <c r="G37" s="249">
        <v>100</v>
      </c>
      <c r="H37" s="446" t="s">
        <v>337</v>
      </c>
      <c r="I37" s="225" t="s">
        <v>1374</v>
      </c>
      <c r="J37" s="336">
        <f t="shared" si="7"/>
        <v>34635.11</v>
      </c>
      <c r="K37" s="319">
        <v>24410</v>
      </c>
      <c r="L37" s="303">
        <f t="shared" si="4"/>
        <v>6615.1100000000006</v>
      </c>
      <c r="M37" s="319"/>
      <c r="N37" s="319"/>
      <c r="O37" s="319"/>
      <c r="P37" s="319"/>
      <c r="Q37" s="319"/>
      <c r="R37" s="319"/>
      <c r="S37" s="303">
        <f t="shared" si="5"/>
        <v>3610</v>
      </c>
      <c r="T37" s="319">
        <v>1</v>
      </c>
      <c r="U37" s="319">
        <v>36</v>
      </c>
      <c r="V37" s="319">
        <v>36</v>
      </c>
      <c r="W37" s="319">
        <v>3</v>
      </c>
      <c r="X37" s="319"/>
    </row>
    <row r="38" spans="1:24" s="101" customFormat="1" ht="53.25" hidden="1" customHeight="1" x14ac:dyDescent="0.3">
      <c r="A38" s="453">
        <v>29</v>
      </c>
      <c r="B38" s="244" t="s">
        <v>98</v>
      </c>
      <c r="C38" s="250" t="s">
        <v>1275</v>
      </c>
      <c r="D38" s="246" t="s">
        <v>17</v>
      </c>
      <c r="E38" s="247" t="s">
        <v>29</v>
      </c>
      <c r="F38" s="247" t="s">
        <v>366</v>
      </c>
      <c r="G38" s="249">
        <v>100</v>
      </c>
      <c r="H38" s="446" t="s">
        <v>337</v>
      </c>
      <c r="I38" s="225" t="s">
        <v>1374</v>
      </c>
      <c r="J38" s="336">
        <f t="shared" si="7"/>
        <v>34635.11</v>
      </c>
      <c r="K38" s="232">
        <v>24410</v>
      </c>
      <c r="L38" s="303">
        <f t="shared" si="4"/>
        <v>6615.1100000000006</v>
      </c>
      <c r="M38" s="232"/>
      <c r="N38" s="232"/>
      <c r="O38" s="232"/>
      <c r="P38" s="232"/>
      <c r="Q38" s="232"/>
      <c r="R38" s="232"/>
      <c r="S38" s="303">
        <f t="shared" si="5"/>
        <v>3610</v>
      </c>
      <c r="T38" s="232">
        <v>1</v>
      </c>
      <c r="U38" s="232">
        <v>36</v>
      </c>
      <c r="V38" s="232">
        <v>36</v>
      </c>
      <c r="W38" s="232">
        <v>3</v>
      </c>
      <c r="X38" s="232"/>
    </row>
    <row r="39" spans="1:24" ht="40.5" hidden="1" customHeight="1" x14ac:dyDescent="0.3">
      <c r="A39" s="578"/>
      <c r="B39" s="240" t="s">
        <v>1072</v>
      </c>
      <c r="C39" s="261"/>
      <c r="D39" s="252"/>
      <c r="E39" s="252"/>
      <c r="F39" s="252"/>
      <c r="G39" s="253"/>
      <c r="H39" s="448"/>
      <c r="I39" s="225" t="s">
        <v>1374</v>
      </c>
      <c r="J39" s="336">
        <f t="shared" si="7"/>
        <v>0</v>
      </c>
      <c r="K39" s="232"/>
      <c r="L39" s="303">
        <f t="shared" si="4"/>
        <v>0</v>
      </c>
      <c r="M39" s="232"/>
      <c r="N39" s="232"/>
      <c r="O39" s="232"/>
      <c r="P39" s="232"/>
      <c r="Q39" s="232"/>
      <c r="R39" s="232"/>
      <c r="S39" s="303">
        <f t="shared" si="5"/>
        <v>0</v>
      </c>
      <c r="T39" s="232"/>
      <c r="U39" s="232"/>
      <c r="V39" s="232"/>
      <c r="W39" s="232"/>
      <c r="X39" s="232"/>
    </row>
    <row r="40" spans="1:24" s="231" customFormat="1" ht="56.25" hidden="1" customHeight="1" x14ac:dyDescent="0.3">
      <c r="A40" s="453">
        <v>30</v>
      </c>
      <c r="B40" s="244" t="s">
        <v>1072</v>
      </c>
      <c r="C40" s="248" t="s">
        <v>1276</v>
      </c>
      <c r="D40" s="449" t="s">
        <v>488</v>
      </c>
      <c r="E40" s="449" t="s">
        <v>13</v>
      </c>
      <c r="F40" s="449" t="s">
        <v>662</v>
      </c>
      <c r="G40" s="449">
        <v>60</v>
      </c>
      <c r="H40" s="450" t="s">
        <v>337</v>
      </c>
      <c r="I40" s="225" t="s">
        <v>1374</v>
      </c>
      <c r="J40" s="336">
        <f t="shared" si="7"/>
        <v>11035</v>
      </c>
      <c r="K40" s="320">
        <v>5000</v>
      </c>
      <c r="L40" s="303">
        <f t="shared" si="4"/>
        <v>1355</v>
      </c>
      <c r="M40" s="320"/>
      <c r="N40" s="320"/>
      <c r="O40" s="320"/>
      <c r="P40" s="320"/>
      <c r="Q40" s="320"/>
      <c r="R40" s="320"/>
      <c r="S40" s="303">
        <f t="shared" si="5"/>
        <v>4680</v>
      </c>
      <c r="T40" s="320">
        <v>6</v>
      </c>
      <c r="U40" s="320">
        <v>6</v>
      </c>
      <c r="V40" s="320">
        <v>6</v>
      </c>
      <c r="W40" s="320"/>
      <c r="X40" s="320"/>
    </row>
    <row r="41" spans="1:24" s="231" customFormat="1" ht="56.25" hidden="1" x14ac:dyDescent="0.3">
      <c r="A41" s="453">
        <v>31</v>
      </c>
      <c r="B41" s="244" t="s">
        <v>1072</v>
      </c>
      <c r="C41" s="250" t="s">
        <v>1277</v>
      </c>
      <c r="D41" s="251" t="s">
        <v>1278</v>
      </c>
      <c r="E41" s="247" t="s">
        <v>13</v>
      </c>
      <c r="F41" s="248" t="s">
        <v>1279</v>
      </c>
      <c r="G41" s="249">
        <v>20</v>
      </c>
      <c r="H41" s="445" t="s">
        <v>340</v>
      </c>
      <c r="I41" s="225" t="s">
        <v>1374</v>
      </c>
      <c r="J41" s="336">
        <f t="shared" si="7"/>
        <v>20395</v>
      </c>
      <c r="K41" s="320">
        <v>5000</v>
      </c>
      <c r="L41" s="303">
        <f t="shared" si="4"/>
        <v>1355</v>
      </c>
      <c r="M41" s="320"/>
      <c r="N41" s="320"/>
      <c r="O41" s="320"/>
      <c r="P41" s="320"/>
      <c r="Q41" s="320"/>
      <c r="R41" s="320"/>
      <c r="S41" s="303">
        <f t="shared" si="5"/>
        <v>14040</v>
      </c>
      <c r="T41" s="320">
        <v>18</v>
      </c>
      <c r="U41" s="320">
        <v>18</v>
      </c>
      <c r="V41" s="320">
        <v>18</v>
      </c>
      <c r="W41" s="320"/>
      <c r="X41" s="320"/>
    </row>
    <row r="42" spans="1:24" s="231" customFormat="1" ht="56.25" hidden="1" x14ac:dyDescent="0.3">
      <c r="A42" s="453">
        <v>32</v>
      </c>
      <c r="B42" s="244" t="s">
        <v>1072</v>
      </c>
      <c r="C42" s="250" t="s">
        <v>1280</v>
      </c>
      <c r="D42" s="251" t="s">
        <v>615</v>
      </c>
      <c r="E42" s="247" t="s">
        <v>13</v>
      </c>
      <c r="F42" s="248" t="s">
        <v>1279</v>
      </c>
      <c r="G42" s="249">
        <v>40</v>
      </c>
      <c r="H42" s="445" t="s">
        <v>340</v>
      </c>
      <c r="I42" s="225" t="s">
        <v>1374</v>
      </c>
      <c r="J42" s="336">
        <f t="shared" si="7"/>
        <v>11035</v>
      </c>
      <c r="K42" s="320">
        <v>5000</v>
      </c>
      <c r="L42" s="303">
        <f t="shared" si="4"/>
        <v>1355</v>
      </c>
      <c r="M42" s="320"/>
      <c r="N42" s="320"/>
      <c r="O42" s="320"/>
      <c r="P42" s="320"/>
      <c r="Q42" s="320"/>
      <c r="R42" s="320"/>
      <c r="S42" s="303">
        <f t="shared" si="5"/>
        <v>4680</v>
      </c>
      <c r="T42" s="320">
        <v>6</v>
      </c>
      <c r="U42" s="320">
        <v>6</v>
      </c>
      <c r="V42" s="320">
        <v>6</v>
      </c>
      <c r="W42" s="320"/>
      <c r="X42" s="320"/>
    </row>
    <row r="43" spans="1:24" s="101" customFormat="1" ht="36.75" hidden="1" customHeight="1" x14ac:dyDescent="0.3">
      <c r="A43" s="453">
        <v>33</v>
      </c>
      <c r="B43" s="244" t="s">
        <v>1072</v>
      </c>
      <c r="C43" s="250" t="s">
        <v>1281</v>
      </c>
      <c r="D43" s="251" t="s">
        <v>1282</v>
      </c>
      <c r="E43" s="247" t="s">
        <v>16</v>
      </c>
      <c r="F43" s="248" t="s">
        <v>662</v>
      </c>
      <c r="G43" s="249">
        <v>60</v>
      </c>
      <c r="H43" s="445" t="s">
        <v>340</v>
      </c>
      <c r="I43" s="225" t="s">
        <v>1374</v>
      </c>
      <c r="J43" s="336">
        <f t="shared" si="7"/>
        <v>11035</v>
      </c>
      <c r="K43" s="232">
        <v>5000</v>
      </c>
      <c r="L43" s="303">
        <f t="shared" si="4"/>
        <v>1355</v>
      </c>
      <c r="M43" s="232"/>
      <c r="N43" s="232"/>
      <c r="O43" s="232"/>
      <c r="P43" s="232"/>
      <c r="Q43" s="232"/>
      <c r="R43" s="232"/>
      <c r="S43" s="303">
        <f t="shared" si="5"/>
        <v>4680</v>
      </c>
      <c r="T43" s="232">
        <v>6</v>
      </c>
      <c r="U43" s="232">
        <v>6</v>
      </c>
      <c r="V43" s="232">
        <v>6</v>
      </c>
      <c r="W43" s="232"/>
      <c r="X43" s="232"/>
    </row>
    <row r="44" spans="1:24" s="101" customFormat="1" ht="48" hidden="1" customHeight="1" x14ac:dyDescent="0.3">
      <c r="A44" s="453">
        <v>34</v>
      </c>
      <c r="B44" s="244" t="s">
        <v>1072</v>
      </c>
      <c r="C44" s="250" t="s">
        <v>1283</v>
      </c>
      <c r="D44" s="251" t="s">
        <v>549</v>
      </c>
      <c r="E44" s="247" t="s">
        <v>16</v>
      </c>
      <c r="F44" s="248" t="s">
        <v>662</v>
      </c>
      <c r="G44" s="249">
        <v>70</v>
      </c>
      <c r="H44" s="445" t="s">
        <v>340</v>
      </c>
      <c r="I44" s="225" t="s">
        <v>1374</v>
      </c>
      <c r="J44" s="336">
        <f t="shared" si="7"/>
        <v>20395</v>
      </c>
      <c r="K44" s="232">
        <v>5000</v>
      </c>
      <c r="L44" s="303">
        <f t="shared" si="4"/>
        <v>1355</v>
      </c>
      <c r="M44" s="232"/>
      <c r="N44" s="232"/>
      <c r="O44" s="232"/>
      <c r="P44" s="232"/>
      <c r="Q44" s="232"/>
      <c r="R44" s="232"/>
      <c r="S44" s="303">
        <f t="shared" si="5"/>
        <v>14040</v>
      </c>
      <c r="T44" s="232">
        <v>18</v>
      </c>
      <c r="U44" s="232">
        <v>18</v>
      </c>
      <c r="V44" s="232">
        <v>18</v>
      </c>
      <c r="W44" s="232"/>
      <c r="X44" s="232"/>
    </row>
    <row r="45" spans="1:24" s="101" customFormat="1" ht="48" hidden="1" customHeight="1" x14ac:dyDescent="0.3">
      <c r="A45" s="453">
        <v>35</v>
      </c>
      <c r="B45" s="244" t="s">
        <v>1072</v>
      </c>
      <c r="C45" s="250" t="s">
        <v>1281</v>
      </c>
      <c r="D45" s="251" t="s">
        <v>124</v>
      </c>
      <c r="E45" s="247" t="s">
        <v>0</v>
      </c>
      <c r="F45" s="248" t="s">
        <v>662</v>
      </c>
      <c r="G45" s="249">
        <v>60</v>
      </c>
      <c r="H45" s="445" t="s">
        <v>340</v>
      </c>
      <c r="I45" s="225" t="s">
        <v>1374</v>
      </c>
      <c r="J45" s="336">
        <f t="shared" si="7"/>
        <v>11035</v>
      </c>
      <c r="K45" s="232">
        <v>5000</v>
      </c>
      <c r="L45" s="303">
        <f t="shared" si="4"/>
        <v>1355</v>
      </c>
      <c r="M45" s="232"/>
      <c r="N45" s="232"/>
      <c r="O45" s="232"/>
      <c r="P45" s="232"/>
      <c r="Q45" s="232"/>
      <c r="R45" s="232"/>
      <c r="S45" s="303">
        <f t="shared" si="5"/>
        <v>4680</v>
      </c>
      <c r="T45" s="232">
        <v>6</v>
      </c>
      <c r="U45" s="232">
        <v>6</v>
      </c>
      <c r="V45" s="232">
        <v>6</v>
      </c>
      <c r="W45" s="232"/>
      <c r="X45" s="232"/>
    </row>
    <row r="46" spans="1:24" s="101" customFormat="1" ht="56.25" hidden="1" x14ac:dyDescent="0.3">
      <c r="A46" s="453">
        <v>36</v>
      </c>
      <c r="B46" s="244" t="s">
        <v>1072</v>
      </c>
      <c r="C46" s="250" t="s">
        <v>1284</v>
      </c>
      <c r="D46" s="251" t="s">
        <v>1035</v>
      </c>
      <c r="E46" s="247" t="s">
        <v>1285</v>
      </c>
      <c r="F46" s="248" t="s">
        <v>662</v>
      </c>
      <c r="G46" s="249">
        <v>60</v>
      </c>
      <c r="H46" s="445" t="s">
        <v>340</v>
      </c>
      <c r="I46" s="225" t="s">
        <v>1374</v>
      </c>
      <c r="J46" s="336">
        <f t="shared" si="7"/>
        <v>11035</v>
      </c>
      <c r="K46" s="232">
        <v>5000</v>
      </c>
      <c r="L46" s="303">
        <f t="shared" si="4"/>
        <v>1355</v>
      </c>
      <c r="M46" s="232"/>
      <c r="N46" s="232"/>
      <c r="O46" s="232"/>
      <c r="P46" s="232"/>
      <c r="Q46" s="232"/>
      <c r="R46" s="232"/>
      <c r="S46" s="303">
        <f t="shared" si="5"/>
        <v>4680</v>
      </c>
      <c r="T46" s="232">
        <v>6</v>
      </c>
      <c r="U46" s="232">
        <v>6</v>
      </c>
      <c r="V46" s="232">
        <v>6</v>
      </c>
      <c r="W46" s="232"/>
      <c r="X46" s="232"/>
    </row>
    <row r="47" spans="1:24" s="101" customFormat="1" ht="93.75" hidden="1" x14ac:dyDescent="0.3">
      <c r="A47" s="453">
        <v>37</v>
      </c>
      <c r="B47" s="244" t="s">
        <v>1072</v>
      </c>
      <c r="C47" s="250" t="s">
        <v>1186</v>
      </c>
      <c r="D47" s="251" t="s">
        <v>1187</v>
      </c>
      <c r="E47" s="247" t="s">
        <v>33</v>
      </c>
      <c r="F47" s="248" t="s">
        <v>662</v>
      </c>
      <c r="G47" s="249">
        <v>100</v>
      </c>
      <c r="H47" s="445" t="s">
        <v>1188</v>
      </c>
      <c r="I47" s="225" t="s">
        <v>1374</v>
      </c>
      <c r="J47" s="336">
        <f t="shared" si="7"/>
        <v>0</v>
      </c>
      <c r="K47" s="232"/>
      <c r="L47" s="303">
        <f t="shared" si="4"/>
        <v>0</v>
      </c>
      <c r="M47" s="232"/>
      <c r="N47" s="232"/>
      <c r="O47" s="232"/>
      <c r="P47" s="232"/>
      <c r="Q47" s="232"/>
      <c r="R47" s="232"/>
      <c r="S47" s="303">
        <f t="shared" si="5"/>
        <v>0</v>
      </c>
      <c r="T47" s="232"/>
      <c r="U47" s="232"/>
      <c r="V47" s="232"/>
      <c r="W47" s="232"/>
      <c r="X47" s="232"/>
    </row>
    <row r="48" spans="1:24" s="101" customFormat="1" ht="56.25" hidden="1" x14ac:dyDescent="0.3">
      <c r="A48" s="453">
        <v>38</v>
      </c>
      <c r="B48" s="244" t="s">
        <v>1072</v>
      </c>
      <c r="C48" s="250" t="s">
        <v>1189</v>
      </c>
      <c r="D48" s="251" t="s">
        <v>1190</v>
      </c>
      <c r="E48" s="247" t="s">
        <v>33</v>
      </c>
      <c r="F48" s="248" t="s">
        <v>662</v>
      </c>
      <c r="G48" s="249">
        <v>100</v>
      </c>
      <c r="H48" s="445" t="s">
        <v>1188</v>
      </c>
      <c r="I48" s="225" t="s">
        <v>1374</v>
      </c>
      <c r="J48" s="336">
        <f t="shared" si="7"/>
        <v>0</v>
      </c>
      <c r="K48" s="232"/>
      <c r="L48" s="303">
        <f t="shared" si="4"/>
        <v>0</v>
      </c>
      <c r="M48" s="232"/>
      <c r="N48" s="232"/>
      <c r="O48" s="232"/>
      <c r="P48" s="232"/>
      <c r="Q48" s="232"/>
      <c r="R48" s="232"/>
      <c r="S48" s="303">
        <f t="shared" si="5"/>
        <v>0</v>
      </c>
      <c r="T48" s="232"/>
      <c r="U48" s="232"/>
      <c r="V48" s="232"/>
      <c r="W48" s="232"/>
      <c r="X48" s="232"/>
    </row>
    <row r="49" spans="1:173" s="101" customFormat="1" ht="56.25" hidden="1" x14ac:dyDescent="0.3">
      <c r="A49" s="453">
        <v>39</v>
      </c>
      <c r="B49" s="244" t="s">
        <v>1072</v>
      </c>
      <c r="C49" s="250" t="s">
        <v>1286</v>
      </c>
      <c r="D49" s="254" t="s">
        <v>626</v>
      </c>
      <c r="E49" s="248" t="s">
        <v>1</v>
      </c>
      <c r="F49" s="248" t="s">
        <v>662</v>
      </c>
      <c r="G49" s="249">
        <v>60</v>
      </c>
      <c r="H49" s="445" t="s">
        <v>340</v>
      </c>
      <c r="I49" s="225" t="s">
        <v>1374</v>
      </c>
      <c r="J49" s="336">
        <f t="shared" si="7"/>
        <v>11035</v>
      </c>
      <c r="K49" s="232">
        <v>5000</v>
      </c>
      <c r="L49" s="303">
        <f t="shared" si="4"/>
        <v>1355</v>
      </c>
      <c r="M49" s="232"/>
      <c r="N49" s="232"/>
      <c r="O49" s="232"/>
      <c r="P49" s="232"/>
      <c r="Q49" s="232"/>
      <c r="R49" s="232"/>
      <c r="S49" s="303">
        <f t="shared" si="5"/>
        <v>4680</v>
      </c>
      <c r="T49" s="232">
        <v>6</v>
      </c>
      <c r="U49" s="232">
        <v>6</v>
      </c>
      <c r="V49" s="232">
        <v>6</v>
      </c>
      <c r="W49" s="232"/>
      <c r="X49" s="232"/>
    </row>
    <row r="50" spans="1:173" s="101" customFormat="1" ht="56.25" hidden="1" x14ac:dyDescent="0.3">
      <c r="A50" s="453">
        <v>40</v>
      </c>
      <c r="B50" s="244" t="s">
        <v>1072</v>
      </c>
      <c r="C50" s="250" t="s">
        <v>1281</v>
      </c>
      <c r="D50" s="251" t="s">
        <v>1278</v>
      </c>
      <c r="E50" s="248" t="s">
        <v>6</v>
      </c>
      <c r="F50" s="248" t="s">
        <v>662</v>
      </c>
      <c r="G50" s="249">
        <v>60</v>
      </c>
      <c r="H50" s="445" t="s">
        <v>340</v>
      </c>
      <c r="I50" s="225" t="s">
        <v>1374</v>
      </c>
      <c r="J50" s="336">
        <f t="shared" si="7"/>
        <v>11035</v>
      </c>
      <c r="K50" s="232">
        <v>5000</v>
      </c>
      <c r="L50" s="303">
        <f t="shared" si="4"/>
        <v>1355</v>
      </c>
      <c r="M50" s="232"/>
      <c r="N50" s="232"/>
      <c r="O50" s="232"/>
      <c r="P50" s="232"/>
      <c r="Q50" s="232"/>
      <c r="R50" s="232"/>
      <c r="S50" s="303">
        <f t="shared" si="5"/>
        <v>4680</v>
      </c>
      <c r="T50" s="232">
        <v>6</v>
      </c>
      <c r="U50" s="232">
        <v>6</v>
      </c>
      <c r="V50" s="232">
        <v>6</v>
      </c>
      <c r="W50" s="232"/>
      <c r="X50" s="232"/>
    </row>
    <row r="51" spans="1:173" s="101" customFormat="1" ht="56.25" hidden="1" x14ac:dyDescent="0.3">
      <c r="A51" s="453">
        <v>41</v>
      </c>
      <c r="B51" s="244" t="s">
        <v>1072</v>
      </c>
      <c r="C51" s="250" t="s">
        <v>1287</v>
      </c>
      <c r="D51" s="254" t="s">
        <v>537</v>
      </c>
      <c r="E51" s="248" t="s">
        <v>12</v>
      </c>
      <c r="F51" s="248" t="s">
        <v>662</v>
      </c>
      <c r="G51" s="249">
        <v>70</v>
      </c>
      <c r="H51" s="446" t="s">
        <v>337</v>
      </c>
      <c r="I51" s="225" t="s">
        <v>1374</v>
      </c>
      <c r="J51" s="336">
        <f t="shared" si="7"/>
        <v>20395</v>
      </c>
      <c r="K51" s="232">
        <v>5000</v>
      </c>
      <c r="L51" s="303">
        <f t="shared" si="4"/>
        <v>1355</v>
      </c>
      <c r="M51" s="232"/>
      <c r="N51" s="232"/>
      <c r="O51" s="232"/>
      <c r="P51" s="232"/>
      <c r="Q51" s="232"/>
      <c r="R51" s="232"/>
      <c r="S51" s="303">
        <f t="shared" si="5"/>
        <v>14040</v>
      </c>
      <c r="T51" s="232">
        <v>18</v>
      </c>
      <c r="U51" s="232">
        <v>18</v>
      </c>
      <c r="V51" s="232">
        <v>18</v>
      </c>
      <c r="W51" s="232"/>
      <c r="X51" s="232"/>
    </row>
    <row r="52" spans="1:173" ht="36.75" hidden="1" customHeight="1" x14ac:dyDescent="0.3">
      <c r="A52" s="578"/>
      <c r="B52" s="200" t="s">
        <v>1375</v>
      </c>
      <c r="C52" s="200" t="s">
        <v>1375</v>
      </c>
      <c r="D52" s="216"/>
      <c r="E52" s="216"/>
      <c r="F52" s="216"/>
      <c r="G52" s="217"/>
      <c r="H52" s="216"/>
      <c r="I52" s="221" t="s">
        <v>1377</v>
      </c>
      <c r="J52" s="336">
        <f t="shared" si="7"/>
        <v>0</v>
      </c>
      <c r="K52" s="232"/>
      <c r="L52" s="303">
        <f t="shared" si="4"/>
        <v>0</v>
      </c>
      <c r="M52" s="232"/>
      <c r="N52" s="232"/>
      <c r="O52" s="232"/>
      <c r="P52" s="232"/>
      <c r="Q52" s="232"/>
      <c r="R52" s="232"/>
      <c r="S52" s="303">
        <f t="shared" si="5"/>
        <v>0</v>
      </c>
      <c r="T52" s="232"/>
      <c r="U52" s="232"/>
      <c r="V52" s="232"/>
      <c r="W52" s="232"/>
      <c r="X52" s="232"/>
    </row>
    <row r="53" spans="1:173" s="101" customFormat="1" ht="52.5" hidden="1" customHeight="1" x14ac:dyDescent="0.3">
      <c r="A53" s="453">
        <v>42</v>
      </c>
      <c r="B53" s="218" t="s">
        <v>1375</v>
      </c>
      <c r="C53" s="154" t="s">
        <v>1467</v>
      </c>
      <c r="D53" s="220" t="s">
        <v>37</v>
      </c>
      <c r="E53" s="151" t="s">
        <v>1468</v>
      </c>
      <c r="F53" s="154" t="s">
        <v>1469</v>
      </c>
      <c r="G53" s="222">
        <v>100</v>
      </c>
      <c r="H53" s="225" t="s">
        <v>337</v>
      </c>
      <c r="I53" s="221" t="s">
        <v>1377</v>
      </c>
      <c r="J53" s="336">
        <f t="shared" si="7"/>
        <v>85104</v>
      </c>
      <c r="K53" s="232">
        <v>24000</v>
      </c>
      <c r="L53" s="303">
        <f t="shared" si="4"/>
        <v>6504</v>
      </c>
      <c r="M53" s="232"/>
      <c r="N53" s="232">
        <v>45000</v>
      </c>
      <c r="O53" s="232"/>
      <c r="P53" s="232"/>
      <c r="Q53" s="232"/>
      <c r="R53" s="232"/>
      <c r="S53" s="303">
        <f t="shared" si="5"/>
        <v>9600</v>
      </c>
      <c r="T53" s="232"/>
      <c r="U53" s="232">
        <v>120</v>
      </c>
      <c r="V53" s="232">
        <v>120</v>
      </c>
      <c r="W53" s="232"/>
      <c r="X53" s="232"/>
    </row>
    <row r="54" spans="1:173" s="101" customFormat="1" ht="42" hidden="1" customHeight="1" x14ac:dyDescent="0.3">
      <c r="A54" s="453">
        <v>43</v>
      </c>
      <c r="B54" s="218" t="s">
        <v>1375</v>
      </c>
      <c r="C54" s="154" t="s">
        <v>1470</v>
      </c>
      <c r="D54" s="220" t="s">
        <v>460</v>
      </c>
      <c r="E54" s="151" t="s">
        <v>1468</v>
      </c>
      <c r="F54" s="154" t="s">
        <v>1469</v>
      </c>
      <c r="G54" s="222">
        <v>100</v>
      </c>
      <c r="H54" s="225" t="s">
        <v>337</v>
      </c>
      <c r="I54" s="221" t="s">
        <v>1377</v>
      </c>
      <c r="J54" s="336">
        <f t="shared" si="7"/>
        <v>85104</v>
      </c>
      <c r="K54" s="232">
        <v>24000</v>
      </c>
      <c r="L54" s="303">
        <f t="shared" ref="L54" si="8">K54*27.1%</f>
        <v>6504</v>
      </c>
      <c r="M54" s="232"/>
      <c r="N54" s="232">
        <v>45000</v>
      </c>
      <c r="O54" s="232"/>
      <c r="P54" s="232"/>
      <c r="Q54" s="232"/>
      <c r="R54" s="232"/>
      <c r="S54" s="303">
        <f t="shared" ref="S54" si="9">T54*700+U54*72+V54*8+W54*10</f>
        <v>9600</v>
      </c>
      <c r="T54" s="232"/>
      <c r="U54" s="232">
        <v>120</v>
      </c>
      <c r="V54" s="232">
        <v>120</v>
      </c>
      <c r="W54" s="232"/>
      <c r="X54" s="232"/>
    </row>
    <row r="55" spans="1:173" s="101" customFormat="1" ht="49.5" hidden="1" customHeight="1" x14ac:dyDescent="0.3">
      <c r="A55" s="453">
        <v>44</v>
      </c>
      <c r="B55" s="218" t="s">
        <v>1375</v>
      </c>
      <c r="C55" s="154" t="s">
        <v>1471</v>
      </c>
      <c r="D55" s="220" t="s">
        <v>96</v>
      </c>
      <c r="E55" s="151" t="s">
        <v>1472</v>
      </c>
      <c r="F55" s="154" t="s">
        <v>1469</v>
      </c>
      <c r="G55" s="222">
        <v>100</v>
      </c>
      <c r="H55" s="225" t="s">
        <v>337</v>
      </c>
      <c r="I55" s="221" t="s">
        <v>1377</v>
      </c>
      <c r="J55" s="336">
        <f t="shared" si="7"/>
        <v>70624</v>
      </c>
      <c r="K55" s="232">
        <v>24000</v>
      </c>
      <c r="L55" s="303">
        <f t="shared" si="4"/>
        <v>6504</v>
      </c>
      <c r="M55" s="232"/>
      <c r="N55" s="232">
        <v>35000</v>
      </c>
      <c r="O55" s="232"/>
      <c r="P55" s="232"/>
      <c r="Q55" s="232"/>
      <c r="R55" s="232"/>
      <c r="S55" s="303">
        <f t="shared" si="5"/>
        <v>5120</v>
      </c>
      <c r="T55" s="232"/>
      <c r="U55" s="232">
        <v>64</v>
      </c>
      <c r="V55" s="232">
        <v>64</v>
      </c>
      <c r="W55" s="232"/>
      <c r="X55" s="232"/>
    </row>
    <row r="56" spans="1:173" s="101" customFormat="1" ht="40.5" hidden="1" customHeight="1" x14ac:dyDescent="0.3">
      <c r="A56" s="453">
        <v>45</v>
      </c>
      <c r="B56" s="218" t="s">
        <v>1375</v>
      </c>
      <c r="C56" s="154" t="s">
        <v>1473</v>
      </c>
      <c r="D56" s="195" t="s">
        <v>1474</v>
      </c>
      <c r="E56" s="151" t="s">
        <v>13</v>
      </c>
      <c r="F56" s="154" t="s">
        <v>1469</v>
      </c>
      <c r="G56" s="222">
        <v>100</v>
      </c>
      <c r="H56" s="225" t="s">
        <v>337</v>
      </c>
      <c r="I56" s="221" t="s">
        <v>1377</v>
      </c>
      <c r="J56" s="336">
        <f t="shared" si="7"/>
        <v>82224</v>
      </c>
      <c r="K56" s="232">
        <v>24000</v>
      </c>
      <c r="L56" s="303">
        <f t="shared" si="4"/>
        <v>6504</v>
      </c>
      <c r="M56" s="232"/>
      <c r="N56" s="232">
        <v>45000</v>
      </c>
      <c r="O56" s="232"/>
      <c r="P56" s="232"/>
      <c r="Q56" s="232"/>
      <c r="R56" s="232"/>
      <c r="S56" s="303">
        <f t="shared" si="5"/>
        <v>6720</v>
      </c>
      <c r="T56" s="232"/>
      <c r="U56" s="232">
        <v>84</v>
      </c>
      <c r="V56" s="232">
        <v>84</v>
      </c>
      <c r="W56" s="232"/>
      <c r="X56" s="232"/>
    </row>
    <row r="57" spans="1:173" s="223" customFormat="1" ht="60.75" hidden="1" customHeight="1" x14ac:dyDescent="0.3">
      <c r="A57" s="453">
        <v>46</v>
      </c>
      <c r="B57" s="218" t="s">
        <v>1375</v>
      </c>
      <c r="C57" s="154" t="s">
        <v>1475</v>
      </c>
      <c r="D57" s="195" t="s">
        <v>1476</v>
      </c>
      <c r="E57" s="151" t="s">
        <v>13</v>
      </c>
      <c r="F57" s="154" t="s">
        <v>1469</v>
      </c>
      <c r="G57" s="222">
        <v>100</v>
      </c>
      <c r="H57" s="225" t="s">
        <v>337</v>
      </c>
      <c r="I57" s="221" t="s">
        <v>1377</v>
      </c>
      <c r="J57" s="336">
        <f t="shared" si="7"/>
        <v>70624</v>
      </c>
      <c r="K57" s="321">
        <v>24000</v>
      </c>
      <c r="L57" s="303">
        <f t="shared" si="4"/>
        <v>6504</v>
      </c>
      <c r="M57" s="321"/>
      <c r="N57" s="321">
        <v>35000</v>
      </c>
      <c r="O57" s="321"/>
      <c r="P57" s="321"/>
      <c r="Q57" s="321"/>
      <c r="R57" s="321"/>
      <c r="S57" s="303">
        <f t="shared" si="5"/>
        <v>5120</v>
      </c>
      <c r="T57" s="321"/>
      <c r="U57" s="321">
        <v>64</v>
      </c>
      <c r="V57" s="321">
        <v>64</v>
      </c>
      <c r="W57" s="321"/>
      <c r="X57" s="321"/>
    </row>
    <row r="58" spans="1:173" s="223" customFormat="1" ht="31.5" hidden="1" customHeight="1" x14ac:dyDescent="0.3">
      <c r="A58" s="453">
        <v>47</v>
      </c>
      <c r="B58" s="218" t="s">
        <v>1375</v>
      </c>
      <c r="C58" s="154" t="s">
        <v>1477</v>
      </c>
      <c r="D58" s="195" t="s">
        <v>328</v>
      </c>
      <c r="E58" s="151" t="s">
        <v>16</v>
      </c>
      <c r="F58" s="154" t="s">
        <v>1469</v>
      </c>
      <c r="G58" s="222">
        <v>50</v>
      </c>
      <c r="H58" s="225" t="s">
        <v>337</v>
      </c>
      <c r="I58" s="221" t="s">
        <v>1377</v>
      </c>
      <c r="J58" s="336">
        <f t="shared" si="7"/>
        <v>70624</v>
      </c>
      <c r="K58" s="321">
        <v>24000</v>
      </c>
      <c r="L58" s="303">
        <f t="shared" si="4"/>
        <v>6504</v>
      </c>
      <c r="M58" s="321"/>
      <c r="N58" s="321">
        <v>35000</v>
      </c>
      <c r="O58" s="321"/>
      <c r="P58" s="321"/>
      <c r="Q58" s="321"/>
      <c r="R58" s="321"/>
      <c r="S58" s="303">
        <f t="shared" si="5"/>
        <v>5120</v>
      </c>
      <c r="T58" s="321"/>
      <c r="U58" s="321">
        <v>64</v>
      </c>
      <c r="V58" s="321">
        <v>64</v>
      </c>
      <c r="W58" s="321"/>
      <c r="X58" s="321"/>
    </row>
    <row r="59" spans="1:173" s="101" customFormat="1" ht="60.75" hidden="1" customHeight="1" x14ac:dyDescent="0.3">
      <c r="A59" s="453">
        <v>48</v>
      </c>
      <c r="B59" s="218" t="s">
        <v>1375</v>
      </c>
      <c r="C59" s="151" t="s">
        <v>1478</v>
      </c>
      <c r="D59" s="195" t="s">
        <v>328</v>
      </c>
      <c r="E59" s="151" t="s">
        <v>63</v>
      </c>
      <c r="F59" s="154" t="s">
        <v>1469</v>
      </c>
      <c r="G59" s="151">
        <v>60</v>
      </c>
      <c r="H59" s="225" t="s">
        <v>337</v>
      </c>
      <c r="I59" s="221" t="s">
        <v>1377</v>
      </c>
      <c r="J59" s="336">
        <f t="shared" si="7"/>
        <v>70624</v>
      </c>
      <c r="K59" s="232">
        <v>24000</v>
      </c>
      <c r="L59" s="303">
        <f t="shared" si="4"/>
        <v>6504</v>
      </c>
      <c r="M59" s="232"/>
      <c r="N59" s="232">
        <v>35000</v>
      </c>
      <c r="O59" s="232"/>
      <c r="P59" s="232"/>
      <c r="Q59" s="232"/>
      <c r="R59" s="232"/>
      <c r="S59" s="303">
        <f t="shared" si="5"/>
        <v>5120</v>
      </c>
      <c r="T59" s="232"/>
      <c r="U59" s="232">
        <v>64</v>
      </c>
      <c r="V59" s="232">
        <v>64</v>
      </c>
      <c r="W59" s="232"/>
      <c r="X59" s="232"/>
    </row>
    <row r="60" spans="1:173" s="223" customFormat="1" ht="45" hidden="1" customHeight="1" x14ac:dyDescent="0.3">
      <c r="A60" s="453">
        <v>49</v>
      </c>
      <c r="B60" s="218" t="s">
        <v>1375</v>
      </c>
      <c r="C60" s="151" t="s">
        <v>1479</v>
      </c>
      <c r="D60" s="195" t="s">
        <v>1480</v>
      </c>
      <c r="E60" s="151" t="s">
        <v>1</v>
      </c>
      <c r="F60" s="154" t="s">
        <v>1481</v>
      </c>
      <c r="G60" s="151">
        <v>60</v>
      </c>
      <c r="H60" s="225" t="s">
        <v>337</v>
      </c>
      <c r="I60" s="221" t="s">
        <v>1377</v>
      </c>
      <c r="J60" s="336">
        <f t="shared" si="7"/>
        <v>618130</v>
      </c>
      <c r="K60" s="321">
        <v>30000</v>
      </c>
      <c r="L60" s="303">
        <f t="shared" si="4"/>
        <v>8130.0000000000009</v>
      </c>
      <c r="M60" s="321"/>
      <c r="N60" s="321">
        <v>80000</v>
      </c>
      <c r="O60" s="321"/>
      <c r="P60" s="321"/>
      <c r="Q60" s="321"/>
      <c r="R60" s="321">
        <v>500000</v>
      </c>
      <c r="S60" s="303">
        <f t="shared" si="5"/>
        <v>0</v>
      </c>
      <c r="T60" s="321"/>
      <c r="U60" s="321"/>
      <c r="V60" s="321"/>
      <c r="W60" s="321"/>
      <c r="X60" s="98" t="s">
        <v>1978</v>
      </c>
    </row>
    <row r="61" spans="1:173" s="132" customFormat="1" ht="47.25" hidden="1" customHeight="1" x14ac:dyDescent="0.3">
      <c r="A61" s="578"/>
      <c r="B61" s="200" t="s">
        <v>156</v>
      </c>
      <c r="C61" s="264"/>
      <c r="D61" s="216"/>
      <c r="E61" s="216"/>
      <c r="F61" s="216"/>
      <c r="G61" s="217"/>
      <c r="H61" s="216"/>
      <c r="I61" s="228" t="s">
        <v>1373</v>
      </c>
      <c r="J61" s="336">
        <f t="shared" si="7"/>
        <v>0</v>
      </c>
      <c r="K61" s="321"/>
      <c r="L61" s="303">
        <f t="shared" si="4"/>
        <v>0</v>
      </c>
      <c r="M61" s="321"/>
      <c r="N61" s="321"/>
      <c r="O61" s="321"/>
      <c r="P61" s="321"/>
      <c r="Q61" s="321"/>
      <c r="R61" s="321"/>
      <c r="S61" s="303">
        <f t="shared" si="5"/>
        <v>0</v>
      </c>
      <c r="T61" s="321"/>
      <c r="U61" s="321"/>
      <c r="V61" s="321"/>
      <c r="W61" s="321"/>
      <c r="X61" s="321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</row>
    <row r="62" spans="1:173" s="223" customFormat="1" ht="60.75" hidden="1" customHeight="1" x14ac:dyDescent="0.3">
      <c r="A62" s="453">
        <v>50</v>
      </c>
      <c r="B62" s="218" t="s">
        <v>156</v>
      </c>
      <c r="C62" s="219" t="s">
        <v>671</v>
      </c>
      <c r="D62" s="220" t="s">
        <v>170</v>
      </c>
      <c r="E62" s="151" t="s">
        <v>30</v>
      </c>
      <c r="F62" s="151" t="s">
        <v>172</v>
      </c>
      <c r="G62" s="151">
        <v>60</v>
      </c>
      <c r="H62" s="225" t="s">
        <v>337</v>
      </c>
      <c r="I62" s="228" t="s">
        <v>1373</v>
      </c>
      <c r="J62" s="308">
        <f t="shared" si="7"/>
        <v>69175</v>
      </c>
      <c r="K62" s="321">
        <v>25000</v>
      </c>
      <c r="L62" s="303">
        <f t="shared" si="4"/>
        <v>6775.0000000000009</v>
      </c>
      <c r="M62" s="321"/>
      <c r="N62" s="321">
        <v>20000</v>
      </c>
      <c r="O62" s="321"/>
      <c r="P62" s="321"/>
      <c r="Q62" s="321"/>
      <c r="R62" s="321"/>
      <c r="S62" s="303">
        <f t="shared" si="5"/>
        <v>17400</v>
      </c>
      <c r="T62" s="321">
        <v>12</v>
      </c>
      <c r="U62" s="321">
        <v>100</v>
      </c>
      <c r="V62" s="321">
        <v>100</v>
      </c>
      <c r="W62" s="321">
        <v>100</v>
      </c>
      <c r="X62" s="321"/>
    </row>
    <row r="63" spans="1:173" s="223" customFormat="1" ht="60.75" hidden="1" customHeight="1" x14ac:dyDescent="0.3">
      <c r="A63" s="453">
        <v>51</v>
      </c>
      <c r="B63" s="218" t="s">
        <v>156</v>
      </c>
      <c r="C63" s="219" t="s">
        <v>672</v>
      </c>
      <c r="D63" s="155" t="s">
        <v>673</v>
      </c>
      <c r="E63" s="155" t="s">
        <v>0</v>
      </c>
      <c r="F63" s="155" t="s">
        <v>182</v>
      </c>
      <c r="G63" s="155">
        <v>60</v>
      </c>
      <c r="H63" s="225" t="s">
        <v>337</v>
      </c>
      <c r="I63" s="228" t="s">
        <v>1373</v>
      </c>
      <c r="J63" s="308">
        <f t="shared" si="7"/>
        <v>49175</v>
      </c>
      <c r="K63" s="321">
        <v>25000</v>
      </c>
      <c r="L63" s="303">
        <f t="shared" si="4"/>
        <v>6775.0000000000009</v>
      </c>
      <c r="M63" s="321"/>
      <c r="N63" s="321"/>
      <c r="O63" s="321"/>
      <c r="P63" s="321"/>
      <c r="Q63" s="321"/>
      <c r="R63" s="321"/>
      <c r="S63" s="303">
        <f t="shared" si="5"/>
        <v>17400</v>
      </c>
      <c r="T63" s="321">
        <v>12</v>
      </c>
      <c r="U63" s="321">
        <v>100</v>
      </c>
      <c r="V63" s="321">
        <v>100</v>
      </c>
      <c r="W63" s="321">
        <v>100</v>
      </c>
      <c r="X63" s="321"/>
    </row>
    <row r="64" spans="1:173" s="223" customFormat="1" ht="60" hidden="1" customHeight="1" x14ac:dyDescent="0.3">
      <c r="A64" s="453">
        <v>52</v>
      </c>
      <c r="B64" s="218" t="s">
        <v>156</v>
      </c>
      <c r="C64" s="219" t="s">
        <v>674</v>
      </c>
      <c r="D64" s="255" t="s">
        <v>675</v>
      </c>
      <c r="E64" s="155" t="s">
        <v>18</v>
      </c>
      <c r="F64" s="155" t="s">
        <v>182</v>
      </c>
      <c r="G64" s="155">
        <v>300</v>
      </c>
      <c r="H64" s="225" t="s">
        <v>337</v>
      </c>
      <c r="I64" s="228" t="s">
        <v>1373</v>
      </c>
      <c r="J64" s="308">
        <f t="shared" si="7"/>
        <v>49175</v>
      </c>
      <c r="K64" s="321">
        <v>25000</v>
      </c>
      <c r="L64" s="303">
        <f t="shared" si="4"/>
        <v>6775.0000000000009</v>
      </c>
      <c r="M64" s="321"/>
      <c r="N64" s="321"/>
      <c r="O64" s="321"/>
      <c r="P64" s="321"/>
      <c r="Q64" s="321"/>
      <c r="R64" s="321"/>
      <c r="S64" s="303">
        <f t="shared" si="5"/>
        <v>17400</v>
      </c>
      <c r="T64" s="321">
        <v>12</v>
      </c>
      <c r="U64" s="321">
        <v>100</v>
      </c>
      <c r="V64" s="321">
        <v>100</v>
      </c>
      <c r="W64" s="321">
        <v>100</v>
      </c>
      <c r="X64" s="321"/>
    </row>
    <row r="65" spans="1:173" s="101" customFormat="1" ht="93.75" hidden="1" x14ac:dyDescent="0.3">
      <c r="A65" s="453">
        <v>53</v>
      </c>
      <c r="B65" s="218" t="s">
        <v>156</v>
      </c>
      <c r="C65" s="219" t="s">
        <v>676</v>
      </c>
      <c r="D65" s="255" t="s">
        <v>677</v>
      </c>
      <c r="E65" s="155" t="s">
        <v>45</v>
      </c>
      <c r="F65" s="155" t="s">
        <v>47</v>
      </c>
      <c r="G65" s="155">
        <v>150</v>
      </c>
      <c r="H65" s="225" t="s">
        <v>337</v>
      </c>
      <c r="I65" s="228" t="s">
        <v>1373</v>
      </c>
      <c r="J65" s="308">
        <f t="shared" si="7"/>
        <v>49175</v>
      </c>
      <c r="K65" s="321">
        <v>25000</v>
      </c>
      <c r="L65" s="303">
        <f t="shared" si="4"/>
        <v>6775.0000000000009</v>
      </c>
      <c r="M65" s="232"/>
      <c r="N65" s="232"/>
      <c r="O65" s="232"/>
      <c r="P65" s="232"/>
      <c r="Q65" s="232"/>
      <c r="R65" s="232"/>
      <c r="S65" s="303">
        <f t="shared" si="5"/>
        <v>17400</v>
      </c>
      <c r="T65" s="321">
        <v>12</v>
      </c>
      <c r="U65" s="321">
        <v>100</v>
      </c>
      <c r="V65" s="321">
        <v>100</v>
      </c>
      <c r="W65" s="321">
        <v>100</v>
      </c>
      <c r="X65" s="232"/>
    </row>
    <row r="66" spans="1:173" s="223" customFormat="1" ht="48" hidden="1" customHeight="1" x14ac:dyDescent="0.3">
      <c r="A66" s="453">
        <v>54</v>
      </c>
      <c r="B66" s="218" t="s">
        <v>156</v>
      </c>
      <c r="C66" s="219" t="s">
        <v>678</v>
      </c>
      <c r="D66" s="255" t="s">
        <v>56</v>
      </c>
      <c r="E66" s="155" t="s">
        <v>1</v>
      </c>
      <c r="F66" s="155" t="s">
        <v>242</v>
      </c>
      <c r="G66" s="155">
        <v>60</v>
      </c>
      <c r="H66" s="225" t="s">
        <v>337</v>
      </c>
      <c r="I66" s="228" t="s">
        <v>1373</v>
      </c>
      <c r="J66" s="308">
        <f t="shared" si="7"/>
        <v>49175</v>
      </c>
      <c r="K66" s="321">
        <v>25000</v>
      </c>
      <c r="L66" s="303">
        <f t="shared" si="4"/>
        <v>6775.0000000000009</v>
      </c>
      <c r="M66" s="321"/>
      <c r="N66" s="321"/>
      <c r="O66" s="321"/>
      <c r="P66" s="321"/>
      <c r="Q66" s="321"/>
      <c r="R66" s="321"/>
      <c r="S66" s="303">
        <f t="shared" si="5"/>
        <v>17400</v>
      </c>
      <c r="T66" s="321">
        <v>12</v>
      </c>
      <c r="U66" s="321">
        <v>100</v>
      </c>
      <c r="V66" s="321">
        <v>100</v>
      </c>
      <c r="W66" s="321">
        <v>100</v>
      </c>
      <c r="X66" s="321"/>
    </row>
    <row r="67" spans="1:173" s="223" customFormat="1" ht="51.75" hidden="1" customHeight="1" x14ac:dyDescent="0.3">
      <c r="A67" s="453">
        <v>55</v>
      </c>
      <c r="B67" s="218" t="s">
        <v>156</v>
      </c>
      <c r="C67" s="219" t="s">
        <v>678</v>
      </c>
      <c r="D67" s="255" t="s">
        <v>74</v>
      </c>
      <c r="E67" s="155" t="s">
        <v>1</v>
      </c>
      <c r="F67" s="155" t="s">
        <v>47</v>
      </c>
      <c r="G67" s="155">
        <v>60</v>
      </c>
      <c r="H67" s="225" t="s">
        <v>337</v>
      </c>
      <c r="I67" s="228" t="s">
        <v>1373</v>
      </c>
      <c r="J67" s="308">
        <f t="shared" si="7"/>
        <v>31775</v>
      </c>
      <c r="K67" s="321">
        <v>25000</v>
      </c>
      <c r="L67" s="303">
        <f t="shared" si="4"/>
        <v>6775.0000000000009</v>
      </c>
      <c r="M67" s="321"/>
      <c r="N67" s="321"/>
      <c r="O67" s="321"/>
      <c r="P67" s="321"/>
      <c r="Q67" s="321"/>
      <c r="R67" s="321"/>
      <c r="S67" s="303">
        <f t="shared" si="5"/>
        <v>0</v>
      </c>
      <c r="T67" s="321"/>
      <c r="U67" s="321"/>
      <c r="V67" s="321"/>
      <c r="W67" s="321"/>
      <c r="X67" s="321"/>
    </row>
    <row r="68" spans="1:173" s="223" customFormat="1" ht="39" hidden="1" customHeight="1" x14ac:dyDescent="0.3">
      <c r="A68" s="453">
        <v>56</v>
      </c>
      <c r="B68" s="218" t="s">
        <v>156</v>
      </c>
      <c r="C68" s="219" t="s">
        <v>678</v>
      </c>
      <c r="D68" s="255" t="s">
        <v>679</v>
      </c>
      <c r="E68" s="155" t="s">
        <v>10</v>
      </c>
      <c r="F68" s="155" t="s">
        <v>182</v>
      </c>
      <c r="G68" s="155">
        <v>60</v>
      </c>
      <c r="H68" s="225" t="s">
        <v>337</v>
      </c>
      <c r="I68" s="228" t="s">
        <v>1373</v>
      </c>
      <c r="J68" s="308">
        <f t="shared" si="7"/>
        <v>31775</v>
      </c>
      <c r="K68" s="321">
        <v>25000</v>
      </c>
      <c r="L68" s="303">
        <f t="shared" si="4"/>
        <v>6775.0000000000009</v>
      </c>
      <c r="M68" s="321"/>
      <c r="N68" s="321"/>
      <c r="O68" s="321"/>
      <c r="P68" s="321"/>
      <c r="Q68" s="321"/>
      <c r="R68" s="321"/>
      <c r="S68" s="303">
        <f t="shared" si="5"/>
        <v>0</v>
      </c>
      <c r="T68" s="321"/>
      <c r="U68" s="321"/>
      <c r="V68" s="321"/>
      <c r="W68" s="321"/>
      <c r="X68" s="321"/>
    </row>
    <row r="69" spans="1:173" s="63" customFormat="1" ht="40.5" hidden="1" customHeight="1" x14ac:dyDescent="0.3">
      <c r="A69" s="578"/>
      <c r="B69" s="200" t="s">
        <v>209</v>
      </c>
      <c r="C69" s="200"/>
      <c r="D69" s="216"/>
      <c r="E69" s="216"/>
      <c r="F69" s="216"/>
      <c r="G69" s="217"/>
      <c r="H69" s="216"/>
      <c r="I69" s="228" t="s">
        <v>1373</v>
      </c>
      <c r="J69" s="336">
        <f t="shared" si="7"/>
        <v>0</v>
      </c>
      <c r="K69" s="321"/>
      <c r="L69" s="303">
        <f t="shared" si="4"/>
        <v>0</v>
      </c>
      <c r="M69" s="321"/>
      <c r="N69" s="321"/>
      <c r="O69" s="321"/>
      <c r="P69" s="321"/>
      <c r="Q69" s="321"/>
      <c r="R69" s="321"/>
      <c r="S69" s="303">
        <f t="shared" si="5"/>
        <v>0</v>
      </c>
      <c r="T69" s="321"/>
      <c r="U69" s="321"/>
      <c r="V69" s="321"/>
      <c r="W69" s="321"/>
      <c r="X69" s="321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3"/>
      <c r="DR69" s="223"/>
      <c r="DS69" s="223"/>
      <c r="DT69" s="223"/>
      <c r="DU69" s="223"/>
      <c r="DV69" s="223"/>
      <c r="DW69" s="223"/>
      <c r="DX69" s="223"/>
      <c r="DY69" s="223"/>
      <c r="DZ69" s="223"/>
      <c r="EA69" s="223"/>
      <c r="EB69" s="223"/>
      <c r="EC69" s="223"/>
      <c r="ED69" s="223"/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3"/>
      <c r="ER69" s="223"/>
      <c r="ES69" s="223"/>
      <c r="ET69" s="223"/>
      <c r="EU69" s="223"/>
      <c r="EV69" s="223"/>
      <c r="EW69" s="223"/>
      <c r="EX69" s="223"/>
      <c r="EY69" s="223"/>
      <c r="EZ69" s="223"/>
      <c r="FA69" s="223"/>
      <c r="FB69" s="223"/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</row>
    <row r="70" spans="1:173" s="63" customFormat="1" ht="51" hidden="1" customHeight="1" x14ac:dyDescent="0.3">
      <c r="A70" s="453">
        <v>57</v>
      </c>
      <c r="B70" s="256" t="s">
        <v>209</v>
      </c>
      <c r="C70" s="257" t="s">
        <v>203</v>
      </c>
      <c r="D70" s="258">
        <v>18</v>
      </c>
      <c r="E70" s="146" t="s">
        <v>29</v>
      </c>
      <c r="F70" s="259" t="s">
        <v>204</v>
      </c>
      <c r="G70" s="146">
        <v>60</v>
      </c>
      <c r="H70" s="451" t="s">
        <v>204</v>
      </c>
      <c r="I70" s="228" t="s">
        <v>1373</v>
      </c>
      <c r="J70" s="336">
        <f t="shared" si="7"/>
        <v>0</v>
      </c>
      <c r="K70" s="321"/>
      <c r="L70" s="303">
        <f t="shared" si="4"/>
        <v>0</v>
      </c>
      <c r="M70" s="321"/>
      <c r="N70" s="321"/>
      <c r="O70" s="321"/>
      <c r="P70" s="321"/>
      <c r="Q70" s="321"/>
      <c r="R70" s="321"/>
      <c r="S70" s="303">
        <f t="shared" si="5"/>
        <v>0</v>
      </c>
      <c r="T70" s="321"/>
      <c r="U70" s="321"/>
      <c r="V70" s="321"/>
      <c r="W70" s="321"/>
      <c r="X70" s="321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3"/>
      <c r="FK70" s="223"/>
      <c r="FL70" s="223"/>
      <c r="FM70" s="223"/>
      <c r="FN70" s="223"/>
      <c r="FO70" s="223"/>
      <c r="FP70" s="223"/>
      <c r="FQ70" s="223"/>
    </row>
    <row r="71" spans="1:173" s="63" customFormat="1" ht="51" hidden="1" customHeight="1" x14ac:dyDescent="0.3">
      <c r="A71" s="453">
        <v>58</v>
      </c>
      <c r="B71" s="256" t="s">
        <v>209</v>
      </c>
      <c r="C71" s="257" t="s">
        <v>405</v>
      </c>
      <c r="D71" s="258">
        <v>15</v>
      </c>
      <c r="E71" s="260" t="s">
        <v>13</v>
      </c>
      <c r="F71" s="259" t="s">
        <v>204</v>
      </c>
      <c r="G71" s="146">
        <v>60</v>
      </c>
      <c r="H71" s="451" t="s">
        <v>204</v>
      </c>
      <c r="I71" s="228" t="s">
        <v>1373</v>
      </c>
      <c r="J71" s="336">
        <f t="shared" si="7"/>
        <v>0</v>
      </c>
      <c r="K71" s="321"/>
      <c r="L71" s="303">
        <f t="shared" si="4"/>
        <v>0</v>
      </c>
      <c r="M71" s="321"/>
      <c r="N71" s="321"/>
      <c r="O71" s="321"/>
      <c r="P71" s="321"/>
      <c r="Q71" s="321"/>
      <c r="R71" s="321"/>
      <c r="S71" s="303">
        <f t="shared" si="5"/>
        <v>0</v>
      </c>
      <c r="T71" s="321"/>
      <c r="U71" s="321"/>
      <c r="V71" s="321"/>
      <c r="W71" s="321"/>
      <c r="X71" s="321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3"/>
      <c r="DE71" s="223"/>
      <c r="DF71" s="223"/>
      <c r="DG71" s="223"/>
      <c r="DH71" s="223"/>
      <c r="DI71" s="223"/>
      <c r="DJ71" s="223"/>
      <c r="DK71" s="223"/>
      <c r="DL71" s="223"/>
      <c r="DM71" s="223"/>
      <c r="DN71" s="223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  <c r="FF71" s="223"/>
      <c r="FG71" s="223"/>
      <c r="FH71" s="223"/>
      <c r="FI71" s="223"/>
      <c r="FJ71" s="223"/>
      <c r="FK71" s="223"/>
      <c r="FL71" s="223"/>
      <c r="FM71" s="223"/>
      <c r="FN71" s="223"/>
      <c r="FO71" s="223"/>
      <c r="FP71" s="223"/>
      <c r="FQ71" s="223"/>
    </row>
    <row r="72" spans="1:173" s="63" customFormat="1" ht="47.25" hidden="1" customHeight="1" x14ac:dyDescent="0.3">
      <c r="A72" s="453">
        <v>59</v>
      </c>
      <c r="B72" s="256" t="s">
        <v>209</v>
      </c>
      <c r="C72" s="257" t="s">
        <v>205</v>
      </c>
      <c r="D72" s="258">
        <v>14</v>
      </c>
      <c r="E72" s="260" t="s">
        <v>2</v>
      </c>
      <c r="F72" s="259" t="s">
        <v>204</v>
      </c>
      <c r="G72" s="146">
        <v>60</v>
      </c>
      <c r="H72" s="451" t="s">
        <v>204</v>
      </c>
      <c r="I72" s="228" t="s">
        <v>1373</v>
      </c>
      <c r="J72" s="336">
        <f t="shared" si="7"/>
        <v>0</v>
      </c>
      <c r="K72" s="321"/>
      <c r="L72" s="303">
        <f t="shared" si="4"/>
        <v>0</v>
      </c>
      <c r="M72" s="321"/>
      <c r="N72" s="321"/>
      <c r="O72" s="321"/>
      <c r="P72" s="321"/>
      <c r="Q72" s="321"/>
      <c r="R72" s="321"/>
      <c r="S72" s="303">
        <f t="shared" si="5"/>
        <v>0</v>
      </c>
      <c r="T72" s="321"/>
      <c r="U72" s="321"/>
      <c r="V72" s="321"/>
      <c r="W72" s="321"/>
      <c r="X72" s="321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  <c r="DQ72" s="223"/>
      <c r="DR72" s="223"/>
      <c r="DS72" s="223"/>
      <c r="DT72" s="223"/>
      <c r="DU72" s="223"/>
      <c r="DV72" s="223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</row>
    <row r="73" spans="1:173" s="63" customFormat="1" ht="45" hidden="1" customHeight="1" x14ac:dyDescent="0.3">
      <c r="A73" s="453">
        <v>60</v>
      </c>
      <c r="B73" s="256" t="s">
        <v>209</v>
      </c>
      <c r="C73" s="257" t="s">
        <v>206</v>
      </c>
      <c r="D73" s="258">
        <v>18</v>
      </c>
      <c r="E73" s="260" t="s">
        <v>16</v>
      </c>
      <c r="F73" s="259" t="s">
        <v>204</v>
      </c>
      <c r="G73" s="146">
        <v>60</v>
      </c>
      <c r="H73" s="451" t="s">
        <v>204</v>
      </c>
      <c r="I73" s="228" t="s">
        <v>1373</v>
      </c>
      <c r="J73" s="336">
        <f t="shared" ref="J73:J129" si="10">SUM(K73:S73)</f>
        <v>0</v>
      </c>
      <c r="K73" s="321"/>
      <c r="L73" s="303">
        <f t="shared" ref="L73:L129" si="11">K73*27.1%</f>
        <v>0</v>
      </c>
      <c r="M73" s="321"/>
      <c r="N73" s="321"/>
      <c r="O73" s="321"/>
      <c r="P73" s="321"/>
      <c r="Q73" s="321"/>
      <c r="R73" s="321"/>
      <c r="S73" s="303">
        <f t="shared" ref="S73:S129" si="12">T73*700+U73*72+V73*8+W73*10</f>
        <v>0</v>
      </c>
      <c r="T73" s="321"/>
      <c r="U73" s="321"/>
      <c r="V73" s="321"/>
      <c r="W73" s="321"/>
      <c r="X73" s="321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</row>
    <row r="74" spans="1:173" ht="60.75" hidden="1" customHeight="1" x14ac:dyDescent="0.3">
      <c r="A74" s="453">
        <v>61</v>
      </c>
      <c r="B74" s="256" t="s">
        <v>209</v>
      </c>
      <c r="C74" s="257" t="s">
        <v>406</v>
      </c>
      <c r="D74" s="258">
        <v>11</v>
      </c>
      <c r="E74" s="146" t="s">
        <v>66</v>
      </c>
      <c r="F74" s="259" t="s">
        <v>204</v>
      </c>
      <c r="G74" s="146">
        <v>60</v>
      </c>
      <c r="H74" s="451" t="s">
        <v>204</v>
      </c>
      <c r="I74" s="228" t="s">
        <v>1373</v>
      </c>
      <c r="J74" s="336">
        <f t="shared" si="10"/>
        <v>0</v>
      </c>
      <c r="K74" s="232"/>
      <c r="L74" s="303">
        <f t="shared" si="11"/>
        <v>0</v>
      </c>
      <c r="M74" s="232"/>
      <c r="N74" s="232"/>
      <c r="O74" s="232"/>
      <c r="P74" s="232"/>
      <c r="Q74" s="232"/>
      <c r="R74" s="232"/>
      <c r="S74" s="303">
        <f t="shared" si="12"/>
        <v>0</v>
      </c>
      <c r="T74" s="232"/>
      <c r="U74" s="232"/>
      <c r="V74" s="232"/>
      <c r="W74" s="232"/>
      <c r="X74" s="232"/>
    </row>
    <row r="75" spans="1:173" s="131" customFormat="1" ht="65.25" hidden="1" customHeight="1" x14ac:dyDescent="0.3">
      <c r="A75" s="453">
        <v>62</v>
      </c>
      <c r="B75" s="256" t="s">
        <v>209</v>
      </c>
      <c r="C75" s="257" t="s">
        <v>207</v>
      </c>
      <c r="D75" s="258">
        <v>15</v>
      </c>
      <c r="E75" s="259" t="s">
        <v>33</v>
      </c>
      <c r="F75" s="259" t="s">
        <v>204</v>
      </c>
      <c r="G75" s="146">
        <v>60</v>
      </c>
      <c r="H75" s="451" t="s">
        <v>204</v>
      </c>
      <c r="I75" s="228" t="s">
        <v>1373</v>
      </c>
      <c r="J75" s="336">
        <f t="shared" si="10"/>
        <v>0</v>
      </c>
      <c r="K75" s="232"/>
      <c r="L75" s="303">
        <f t="shared" si="11"/>
        <v>0</v>
      </c>
      <c r="M75" s="232"/>
      <c r="N75" s="232"/>
      <c r="O75" s="232"/>
      <c r="P75" s="232"/>
      <c r="Q75" s="232"/>
      <c r="R75" s="232"/>
      <c r="S75" s="303">
        <f t="shared" si="12"/>
        <v>0</v>
      </c>
      <c r="T75" s="232"/>
      <c r="U75" s="232"/>
      <c r="V75" s="232"/>
      <c r="W75" s="232"/>
      <c r="X75" s="232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</row>
    <row r="76" spans="1:173" s="131" customFormat="1" ht="60" hidden="1" customHeight="1" x14ac:dyDescent="0.3">
      <c r="A76" s="453">
        <v>63</v>
      </c>
      <c r="B76" s="256" t="s">
        <v>209</v>
      </c>
      <c r="C76" s="257" t="s">
        <v>208</v>
      </c>
      <c r="D76" s="258">
        <v>21</v>
      </c>
      <c r="E76" s="146" t="s">
        <v>6</v>
      </c>
      <c r="F76" s="259" t="s">
        <v>204</v>
      </c>
      <c r="G76" s="146">
        <v>60</v>
      </c>
      <c r="H76" s="451" t="s">
        <v>204</v>
      </c>
      <c r="I76" s="228" t="s">
        <v>1373</v>
      </c>
      <c r="J76" s="336">
        <f t="shared" si="10"/>
        <v>0</v>
      </c>
      <c r="K76" s="232"/>
      <c r="L76" s="303">
        <f t="shared" si="11"/>
        <v>0</v>
      </c>
      <c r="M76" s="232"/>
      <c r="N76" s="232"/>
      <c r="O76" s="232"/>
      <c r="P76" s="232"/>
      <c r="Q76" s="232"/>
      <c r="R76" s="232"/>
      <c r="S76" s="303">
        <f t="shared" si="12"/>
        <v>0</v>
      </c>
      <c r="T76" s="232"/>
      <c r="U76" s="232"/>
      <c r="V76" s="232"/>
      <c r="W76" s="232"/>
      <c r="X76" s="232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</row>
    <row r="77" spans="1:173" s="131" customFormat="1" ht="20.25" hidden="1" x14ac:dyDescent="0.3">
      <c r="A77" s="578"/>
      <c r="B77" s="240" t="s">
        <v>99</v>
      </c>
      <c r="C77" s="261"/>
      <c r="D77" s="252"/>
      <c r="E77" s="252"/>
      <c r="F77" s="252"/>
      <c r="G77" s="253"/>
      <c r="H77" s="252"/>
      <c r="I77" s="225" t="s">
        <v>1374</v>
      </c>
      <c r="J77" s="336">
        <f t="shared" si="10"/>
        <v>0</v>
      </c>
      <c r="K77" s="232"/>
      <c r="L77" s="303">
        <f t="shared" si="11"/>
        <v>0</v>
      </c>
      <c r="M77" s="232"/>
      <c r="N77" s="232"/>
      <c r="O77" s="232"/>
      <c r="P77" s="232"/>
      <c r="Q77" s="232"/>
      <c r="R77" s="232"/>
      <c r="S77" s="303">
        <f t="shared" si="12"/>
        <v>0</v>
      </c>
      <c r="T77" s="232"/>
      <c r="U77" s="232"/>
      <c r="V77" s="232"/>
      <c r="W77" s="232"/>
      <c r="X77" s="232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</row>
    <row r="78" spans="1:173" s="101" customFormat="1" ht="37.5" hidden="1" x14ac:dyDescent="0.3">
      <c r="A78" s="453">
        <v>64</v>
      </c>
      <c r="B78" s="244" t="s">
        <v>99</v>
      </c>
      <c r="C78" s="250" t="s">
        <v>1288</v>
      </c>
      <c r="D78" s="251" t="s">
        <v>223</v>
      </c>
      <c r="E78" s="248" t="s">
        <v>29</v>
      </c>
      <c r="F78" s="248" t="s">
        <v>1100</v>
      </c>
      <c r="G78" s="248">
        <v>118</v>
      </c>
      <c r="H78" s="446" t="s">
        <v>1093</v>
      </c>
      <c r="I78" s="225" t="s">
        <v>1374</v>
      </c>
      <c r="J78" s="308">
        <f t="shared" si="10"/>
        <v>35760</v>
      </c>
      <c r="K78" s="232">
        <v>20000</v>
      </c>
      <c r="L78" s="303">
        <f t="shared" si="11"/>
        <v>5420</v>
      </c>
      <c r="M78" s="232"/>
      <c r="N78" s="232"/>
      <c r="O78" s="232"/>
      <c r="P78" s="232"/>
      <c r="Q78" s="232"/>
      <c r="R78" s="232">
        <v>5000</v>
      </c>
      <c r="S78" s="303">
        <f t="shared" si="12"/>
        <v>5340</v>
      </c>
      <c r="T78" s="232">
        <v>3</v>
      </c>
      <c r="U78" s="232">
        <v>36</v>
      </c>
      <c r="V78" s="232">
        <v>36</v>
      </c>
      <c r="W78" s="232">
        <v>36</v>
      </c>
      <c r="X78" s="232"/>
    </row>
    <row r="79" spans="1:173" s="101" customFormat="1" ht="37.5" hidden="1" x14ac:dyDescent="0.3">
      <c r="A79" s="453">
        <v>65</v>
      </c>
      <c r="B79" s="244" t="s">
        <v>99</v>
      </c>
      <c r="C79" s="250" t="s">
        <v>1289</v>
      </c>
      <c r="D79" s="251" t="s">
        <v>157</v>
      </c>
      <c r="E79" s="247" t="s">
        <v>13</v>
      </c>
      <c r="F79" s="248" t="s">
        <v>1092</v>
      </c>
      <c r="G79" s="248">
        <v>118</v>
      </c>
      <c r="H79" s="446" t="s">
        <v>1093</v>
      </c>
      <c r="I79" s="225" t="s">
        <v>1374</v>
      </c>
      <c r="J79" s="308">
        <f t="shared" si="10"/>
        <v>35760</v>
      </c>
      <c r="K79" s="232">
        <v>20000</v>
      </c>
      <c r="L79" s="303">
        <f t="shared" si="11"/>
        <v>5420</v>
      </c>
      <c r="M79" s="232"/>
      <c r="N79" s="232"/>
      <c r="O79" s="232"/>
      <c r="P79" s="232"/>
      <c r="Q79" s="232"/>
      <c r="R79" s="232">
        <v>5000</v>
      </c>
      <c r="S79" s="303">
        <f t="shared" si="12"/>
        <v>5340</v>
      </c>
      <c r="T79" s="232">
        <v>3</v>
      </c>
      <c r="U79" s="232">
        <v>36</v>
      </c>
      <c r="V79" s="232">
        <v>36</v>
      </c>
      <c r="W79" s="232">
        <v>36</v>
      </c>
      <c r="X79" s="232"/>
    </row>
    <row r="80" spans="1:173" s="101" customFormat="1" ht="81" hidden="1" customHeight="1" x14ac:dyDescent="0.3">
      <c r="A80" s="453">
        <v>66</v>
      </c>
      <c r="B80" s="244" t="s">
        <v>99</v>
      </c>
      <c r="C80" s="250" t="s">
        <v>1290</v>
      </c>
      <c r="D80" s="251" t="s">
        <v>95</v>
      </c>
      <c r="E80" s="247" t="s">
        <v>13</v>
      </c>
      <c r="F80" s="248" t="s">
        <v>1092</v>
      </c>
      <c r="G80" s="248">
        <v>224</v>
      </c>
      <c r="H80" s="446" t="s">
        <v>1093</v>
      </c>
      <c r="I80" s="225" t="s">
        <v>1374</v>
      </c>
      <c r="J80" s="308">
        <f t="shared" si="10"/>
        <v>35760</v>
      </c>
      <c r="K80" s="232">
        <v>20000</v>
      </c>
      <c r="L80" s="303">
        <f t="shared" si="11"/>
        <v>5420</v>
      </c>
      <c r="M80" s="232"/>
      <c r="N80" s="232"/>
      <c r="O80" s="232"/>
      <c r="P80" s="232"/>
      <c r="Q80" s="232"/>
      <c r="R80" s="232">
        <v>5000</v>
      </c>
      <c r="S80" s="303">
        <f t="shared" si="12"/>
        <v>5340</v>
      </c>
      <c r="T80" s="232">
        <v>3</v>
      </c>
      <c r="U80" s="232">
        <v>36</v>
      </c>
      <c r="V80" s="232">
        <v>36</v>
      </c>
      <c r="W80" s="232">
        <v>36</v>
      </c>
      <c r="X80" s="232"/>
    </row>
    <row r="81" spans="1:24" s="101" customFormat="1" ht="37.5" hidden="1" x14ac:dyDescent="0.3">
      <c r="A81" s="453">
        <v>67</v>
      </c>
      <c r="B81" s="244" t="s">
        <v>99</v>
      </c>
      <c r="C81" s="250" t="s">
        <v>1290</v>
      </c>
      <c r="D81" s="251" t="s">
        <v>24</v>
      </c>
      <c r="E81" s="247" t="s">
        <v>13</v>
      </c>
      <c r="F81" s="248" t="s">
        <v>1291</v>
      </c>
      <c r="G81" s="248">
        <v>224</v>
      </c>
      <c r="H81" s="446" t="s">
        <v>1093</v>
      </c>
      <c r="I81" s="225" t="s">
        <v>1374</v>
      </c>
      <c r="J81" s="308">
        <f t="shared" si="10"/>
        <v>35760</v>
      </c>
      <c r="K81" s="232">
        <v>20000</v>
      </c>
      <c r="L81" s="303">
        <f t="shared" si="11"/>
        <v>5420</v>
      </c>
      <c r="M81" s="232"/>
      <c r="N81" s="232"/>
      <c r="O81" s="232"/>
      <c r="P81" s="232"/>
      <c r="Q81" s="232"/>
      <c r="R81" s="232">
        <v>5000</v>
      </c>
      <c r="S81" s="303">
        <f t="shared" si="12"/>
        <v>5340</v>
      </c>
      <c r="T81" s="232">
        <v>3</v>
      </c>
      <c r="U81" s="232">
        <v>36</v>
      </c>
      <c r="V81" s="232">
        <v>36</v>
      </c>
      <c r="W81" s="232">
        <v>36</v>
      </c>
      <c r="X81" s="232"/>
    </row>
    <row r="82" spans="1:24" s="223" customFormat="1" ht="37.5" hidden="1" x14ac:dyDescent="0.3">
      <c r="A82" s="453">
        <v>68</v>
      </c>
      <c r="B82" s="244" t="s">
        <v>99</v>
      </c>
      <c r="C82" s="250" t="s">
        <v>1292</v>
      </c>
      <c r="D82" s="251" t="s">
        <v>22</v>
      </c>
      <c r="E82" s="247" t="s">
        <v>13</v>
      </c>
      <c r="F82" s="248" t="s">
        <v>1092</v>
      </c>
      <c r="G82" s="248">
        <v>224</v>
      </c>
      <c r="H82" s="446" t="s">
        <v>1093</v>
      </c>
      <c r="I82" s="225" t="s">
        <v>1374</v>
      </c>
      <c r="J82" s="308">
        <f t="shared" si="10"/>
        <v>35760</v>
      </c>
      <c r="K82" s="232">
        <v>20000</v>
      </c>
      <c r="L82" s="303">
        <f t="shared" si="11"/>
        <v>5420</v>
      </c>
      <c r="M82" s="321"/>
      <c r="N82" s="321"/>
      <c r="O82" s="321"/>
      <c r="P82" s="321"/>
      <c r="Q82" s="321"/>
      <c r="R82" s="232">
        <v>5000</v>
      </c>
      <c r="S82" s="303">
        <f t="shared" si="12"/>
        <v>5340</v>
      </c>
      <c r="T82" s="232">
        <v>3</v>
      </c>
      <c r="U82" s="232">
        <v>36</v>
      </c>
      <c r="V82" s="232">
        <v>36</v>
      </c>
      <c r="W82" s="232">
        <v>36</v>
      </c>
      <c r="X82" s="321"/>
    </row>
    <row r="83" spans="1:24" s="223" customFormat="1" ht="37.5" hidden="1" x14ac:dyDescent="0.3">
      <c r="A83" s="453">
        <v>69</v>
      </c>
      <c r="B83" s="244" t="s">
        <v>99</v>
      </c>
      <c r="C83" s="250" t="s">
        <v>1292</v>
      </c>
      <c r="D83" s="251" t="s">
        <v>159</v>
      </c>
      <c r="E83" s="247" t="s">
        <v>13</v>
      </c>
      <c r="F83" s="248" t="s">
        <v>1291</v>
      </c>
      <c r="G83" s="248">
        <v>224</v>
      </c>
      <c r="H83" s="446" t="s">
        <v>1093</v>
      </c>
      <c r="I83" s="225" t="s">
        <v>1374</v>
      </c>
      <c r="J83" s="308">
        <f t="shared" si="10"/>
        <v>10340</v>
      </c>
      <c r="K83" s="321"/>
      <c r="L83" s="303">
        <f t="shared" si="11"/>
        <v>0</v>
      </c>
      <c r="M83" s="321"/>
      <c r="N83" s="321"/>
      <c r="O83" s="321"/>
      <c r="P83" s="321"/>
      <c r="Q83" s="321"/>
      <c r="R83" s="232">
        <v>5000</v>
      </c>
      <c r="S83" s="303">
        <f t="shared" si="12"/>
        <v>5340</v>
      </c>
      <c r="T83" s="232">
        <v>3</v>
      </c>
      <c r="U83" s="232">
        <v>36</v>
      </c>
      <c r="V83" s="232">
        <v>36</v>
      </c>
      <c r="W83" s="232">
        <v>36</v>
      </c>
      <c r="X83" s="321"/>
    </row>
    <row r="84" spans="1:24" s="223" customFormat="1" ht="37.5" hidden="1" x14ac:dyDescent="0.3">
      <c r="A84" s="453">
        <v>70</v>
      </c>
      <c r="B84" s="244" t="s">
        <v>99</v>
      </c>
      <c r="C84" s="250" t="s">
        <v>1293</v>
      </c>
      <c r="D84" s="251" t="s">
        <v>57</v>
      </c>
      <c r="E84" s="247" t="s">
        <v>13</v>
      </c>
      <c r="F84" s="248" t="s">
        <v>1092</v>
      </c>
      <c r="G84" s="248">
        <v>162</v>
      </c>
      <c r="H84" s="446" t="s">
        <v>1093</v>
      </c>
      <c r="I84" s="225" t="s">
        <v>1374</v>
      </c>
      <c r="J84" s="308">
        <f t="shared" si="10"/>
        <v>35760</v>
      </c>
      <c r="K84" s="232">
        <v>20000</v>
      </c>
      <c r="L84" s="303">
        <f t="shared" si="11"/>
        <v>5420</v>
      </c>
      <c r="M84" s="321"/>
      <c r="N84" s="321"/>
      <c r="O84" s="321"/>
      <c r="P84" s="321"/>
      <c r="Q84" s="321"/>
      <c r="R84" s="232">
        <v>5000</v>
      </c>
      <c r="S84" s="303">
        <f t="shared" si="12"/>
        <v>5340</v>
      </c>
      <c r="T84" s="232">
        <v>3</v>
      </c>
      <c r="U84" s="232">
        <v>36</v>
      </c>
      <c r="V84" s="232">
        <v>36</v>
      </c>
      <c r="W84" s="232">
        <v>36</v>
      </c>
      <c r="X84" s="321"/>
    </row>
    <row r="85" spans="1:24" s="223" customFormat="1" ht="37.5" hidden="1" x14ac:dyDescent="0.3">
      <c r="A85" s="453">
        <v>71</v>
      </c>
      <c r="B85" s="244" t="s">
        <v>99</v>
      </c>
      <c r="C85" s="250" t="s">
        <v>1294</v>
      </c>
      <c r="D85" s="251" t="s">
        <v>1295</v>
      </c>
      <c r="E85" s="247" t="s">
        <v>2</v>
      </c>
      <c r="F85" s="248" t="s">
        <v>1092</v>
      </c>
      <c r="G85" s="248">
        <v>162</v>
      </c>
      <c r="H85" s="446" t="s">
        <v>1093</v>
      </c>
      <c r="I85" s="225" t="s">
        <v>1374</v>
      </c>
      <c r="J85" s="308">
        <f t="shared" si="10"/>
        <v>35760</v>
      </c>
      <c r="K85" s="232">
        <v>20000</v>
      </c>
      <c r="L85" s="303">
        <f t="shared" si="11"/>
        <v>5420</v>
      </c>
      <c r="M85" s="321"/>
      <c r="N85" s="321"/>
      <c r="O85" s="321"/>
      <c r="P85" s="321"/>
      <c r="Q85" s="321"/>
      <c r="R85" s="232">
        <v>5000</v>
      </c>
      <c r="S85" s="303">
        <f t="shared" si="12"/>
        <v>5340</v>
      </c>
      <c r="T85" s="232">
        <v>3</v>
      </c>
      <c r="U85" s="232">
        <v>36</v>
      </c>
      <c r="V85" s="232">
        <v>36</v>
      </c>
      <c r="W85" s="232">
        <v>36</v>
      </c>
      <c r="X85" s="321"/>
    </row>
    <row r="86" spans="1:24" s="223" customFormat="1" ht="37.5" hidden="1" x14ac:dyDescent="0.3">
      <c r="A86" s="453">
        <v>72</v>
      </c>
      <c r="B86" s="244" t="s">
        <v>99</v>
      </c>
      <c r="C86" s="250" t="s">
        <v>1296</v>
      </c>
      <c r="D86" s="251" t="s">
        <v>159</v>
      </c>
      <c r="E86" s="247" t="s">
        <v>2</v>
      </c>
      <c r="F86" s="248" t="s">
        <v>1092</v>
      </c>
      <c r="G86" s="248">
        <v>118</v>
      </c>
      <c r="H86" s="446" t="s">
        <v>1093</v>
      </c>
      <c r="I86" s="225" t="s">
        <v>1374</v>
      </c>
      <c r="J86" s="308">
        <f t="shared" si="10"/>
        <v>35760</v>
      </c>
      <c r="K86" s="232">
        <v>20000</v>
      </c>
      <c r="L86" s="303">
        <f t="shared" si="11"/>
        <v>5420</v>
      </c>
      <c r="M86" s="321"/>
      <c r="N86" s="321"/>
      <c r="O86" s="321"/>
      <c r="P86" s="321"/>
      <c r="Q86" s="321"/>
      <c r="R86" s="232">
        <v>5000</v>
      </c>
      <c r="S86" s="303">
        <f t="shared" si="12"/>
        <v>5340</v>
      </c>
      <c r="T86" s="232">
        <v>3</v>
      </c>
      <c r="U86" s="232">
        <v>36</v>
      </c>
      <c r="V86" s="232">
        <v>36</v>
      </c>
      <c r="W86" s="232">
        <v>36</v>
      </c>
      <c r="X86" s="321"/>
    </row>
    <row r="87" spans="1:24" s="223" customFormat="1" ht="37.5" hidden="1" x14ac:dyDescent="0.3">
      <c r="A87" s="453">
        <v>73</v>
      </c>
      <c r="B87" s="244" t="s">
        <v>99</v>
      </c>
      <c r="C87" s="250" t="s">
        <v>1297</v>
      </c>
      <c r="D87" s="251" t="s">
        <v>159</v>
      </c>
      <c r="E87" s="247" t="s">
        <v>2</v>
      </c>
      <c r="F87" s="248" t="s">
        <v>1092</v>
      </c>
      <c r="G87" s="248">
        <v>118</v>
      </c>
      <c r="H87" s="446" t="s">
        <v>1093</v>
      </c>
      <c r="I87" s="225" t="s">
        <v>1374</v>
      </c>
      <c r="J87" s="308">
        <f t="shared" si="10"/>
        <v>35760</v>
      </c>
      <c r="K87" s="232">
        <v>20000</v>
      </c>
      <c r="L87" s="303">
        <f t="shared" si="11"/>
        <v>5420</v>
      </c>
      <c r="M87" s="321"/>
      <c r="N87" s="321"/>
      <c r="O87" s="321"/>
      <c r="P87" s="321"/>
      <c r="Q87" s="321"/>
      <c r="R87" s="232">
        <v>5000</v>
      </c>
      <c r="S87" s="303">
        <f t="shared" si="12"/>
        <v>5340</v>
      </c>
      <c r="T87" s="232">
        <v>3</v>
      </c>
      <c r="U87" s="232">
        <v>36</v>
      </c>
      <c r="V87" s="232">
        <v>36</v>
      </c>
      <c r="W87" s="232">
        <v>36</v>
      </c>
      <c r="X87" s="321"/>
    </row>
    <row r="88" spans="1:24" s="223" customFormat="1" ht="56.25" hidden="1" x14ac:dyDescent="0.3">
      <c r="A88" s="453">
        <v>74</v>
      </c>
      <c r="B88" s="244" t="s">
        <v>99</v>
      </c>
      <c r="C88" s="250" t="s">
        <v>1298</v>
      </c>
      <c r="D88" s="251" t="s">
        <v>68</v>
      </c>
      <c r="E88" s="247" t="s">
        <v>2</v>
      </c>
      <c r="F88" s="248" t="s">
        <v>1299</v>
      </c>
      <c r="G88" s="248">
        <v>224</v>
      </c>
      <c r="H88" s="446" t="s">
        <v>1093</v>
      </c>
      <c r="I88" s="225" t="s">
        <v>1374</v>
      </c>
      <c r="J88" s="308">
        <f t="shared" si="10"/>
        <v>143900</v>
      </c>
      <c r="K88" s="321">
        <v>60000</v>
      </c>
      <c r="L88" s="303">
        <f t="shared" si="11"/>
        <v>16260.000000000002</v>
      </c>
      <c r="M88" s="321">
        <v>30000</v>
      </c>
      <c r="N88" s="321"/>
      <c r="O88" s="321">
        <v>3000</v>
      </c>
      <c r="P88" s="321">
        <v>18000</v>
      </c>
      <c r="Q88" s="321">
        <v>6300</v>
      </c>
      <c r="R88" s="321">
        <v>5000</v>
      </c>
      <c r="S88" s="303">
        <f t="shared" si="12"/>
        <v>5340</v>
      </c>
      <c r="T88" s="232">
        <v>3</v>
      </c>
      <c r="U88" s="232">
        <v>36</v>
      </c>
      <c r="V88" s="232">
        <v>36</v>
      </c>
      <c r="W88" s="232">
        <v>36</v>
      </c>
      <c r="X88" s="321"/>
    </row>
    <row r="89" spans="1:24" s="223" customFormat="1" ht="56.25" hidden="1" x14ac:dyDescent="0.3">
      <c r="A89" s="453">
        <v>75</v>
      </c>
      <c r="B89" s="244" t="s">
        <v>99</v>
      </c>
      <c r="C89" s="250" t="s">
        <v>1300</v>
      </c>
      <c r="D89" s="251" t="s">
        <v>961</v>
      </c>
      <c r="E89" s="248" t="s">
        <v>16</v>
      </c>
      <c r="F89" s="248" t="s">
        <v>1301</v>
      </c>
      <c r="G89" s="248">
        <v>162</v>
      </c>
      <c r="H89" s="446" t="s">
        <v>1093</v>
      </c>
      <c r="I89" s="225" t="s">
        <v>1374</v>
      </c>
      <c r="J89" s="308">
        <f t="shared" si="10"/>
        <v>143900</v>
      </c>
      <c r="K89" s="321">
        <v>60000</v>
      </c>
      <c r="L89" s="303">
        <f t="shared" si="11"/>
        <v>16260.000000000002</v>
      </c>
      <c r="M89" s="321">
        <v>30000</v>
      </c>
      <c r="N89" s="321"/>
      <c r="O89" s="321">
        <v>3000</v>
      </c>
      <c r="P89" s="321">
        <v>18000</v>
      </c>
      <c r="Q89" s="321">
        <v>6300</v>
      </c>
      <c r="R89" s="321">
        <v>5000</v>
      </c>
      <c r="S89" s="303">
        <f t="shared" si="12"/>
        <v>5340</v>
      </c>
      <c r="T89" s="232">
        <v>3</v>
      </c>
      <c r="U89" s="232">
        <v>36</v>
      </c>
      <c r="V89" s="232">
        <v>36</v>
      </c>
      <c r="W89" s="232">
        <v>36</v>
      </c>
      <c r="X89" s="321"/>
    </row>
    <row r="90" spans="1:24" s="223" customFormat="1" ht="60" hidden="1" customHeight="1" x14ac:dyDescent="0.3">
      <c r="A90" s="453">
        <v>76</v>
      </c>
      <c r="B90" s="244" t="s">
        <v>99</v>
      </c>
      <c r="C90" s="250" t="s">
        <v>1302</v>
      </c>
      <c r="D90" s="251" t="s">
        <v>768</v>
      </c>
      <c r="E90" s="248" t="s">
        <v>16</v>
      </c>
      <c r="F90" s="248" t="s">
        <v>1100</v>
      </c>
      <c r="G90" s="248">
        <v>162</v>
      </c>
      <c r="H90" s="446" t="s">
        <v>1093</v>
      </c>
      <c r="I90" s="225" t="s">
        <v>1374</v>
      </c>
      <c r="J90" s="308">
        <f t="shared" si="10"/>
        <v>35760</v>
      </c>
      <c r="K90" s="232">
        <v>20000</v>
      </c>
      <c r="L90" s="303">
        <f t="shared" si="11"/>
        <v>5420</v>
      </c>
      <c r="M90" s="321"/>
      <c r="N90" s="321"/>
      <c r="O90" s="321"/>
      <c r="P90" s="321"/>
      <c r="Q90" s="321"/>
      <c r="R90" s="232">
        <v>5000</v>
      </c>
      <c r="S90" s="303">
        <f t="shared" si="12"/>
        <v>5340</v>
      </c>
      <c r="T90" s="232">
        <v>3</v>
      </c>
      <c r="U90" s="232">
        <v>36</v>
      </c>
      <c r="V90" s="232">
        <v>36</v>
      </c>
      <c r="W90" s="232">
        <v>36</v>
      </c>
      <c r="X90" s="321"/>
    </row>
    <row r="91" spans="1:24" s="223" customFormat="1" ht="95.25" hidden="1" customHeight="1" x14ac:dyDescent="0.3">
      <c r="A91" s="453">
        <v>77</v>
      </c>
      <c r="B91" s="244" t="s">
        <v>99</v>
      </c>
      <c r="C91" s="250" t="s">
        <v>1303</v>
      </c>
      <c r="D91" s="251" t="s">
        <v>1304</v>
      </c>
      <c r="E91" s="248" t="s">
        <v>16</v>
      </c>
      <c r="F91" s="248" t="s">
        <v>1100</v>
      </c>
      <c r="G91" s="248">
        <v>162</v>
      </c>
      <c r="H91" s="445" t="s">
        <v>1093</v>
      </c>
      <c r="I91" s="225" t="s">
        <v>1374</v>
      </c>
      <c r="J91" s="308">
        <f t="shared" si="10"/>
        <v>35760</v>
      </c>
      <c r="K91" s="232">
        <v>20000</v>
      </c>
      <c r="L91" s="303">
        <f t="shared" si="11"/>
        <v>5420</v>
      </c>
      <c r="M91" s="321"/>
      <c r="N91" s="321"/>
      <c r="O91" s="321"/>
      <c r="P91" s="321"/>
      <c r="Q91" s="321"/>
      <c r="R91" s="232">
        <v>5000</v>
      </c>
      <c r="S91" s="303">
        <f t="shared" si="12"/>
        <v>5340</v>
      </c>
      <c r="T91" s="232">
        <v>3</v>
      </c>
      <c r="U91" s="232">
        <v>36</v>
      </c>
      <c r="V91" s="232">
        <v>36</v>
      </c>
      <c r="W91" s="232">
        <v>36</v>
      </c>
      <c r="X91" s="321"/>
    </row>
    <row r="92" spans="1:24" s="101" customFormat="1" ht="87.75" hidden="1" customHeight="1" x14ac:dyDescent="0.3">
      <c r="A92" s="453">
        <v>78</v>
      </c>
      <c r="B92" s="244" t="s">
        <v>99</v>
      </c>
      <c r="C92" s="250" t="s">
        <v>1305</v>
      </c>
      <c r="D92" s="251" t="s">
        <v>673</v>
      </c>
      <c r="E92" s="247" t="s">
        <v>0</v>
      </c>
      <c r="F92" s="248" t="s">
        <v>1100</v>
      </c>
      <c r="G92" s="248">
        <v>162</v>
      </c>
      <c r="H92" s="446" t="s">
        <v>1093</v>
      </c>
      <c r="I92" s="225" t="s">
        <v>1374</v>
      </c>
      <c r="J92" s="308">
        <f t="shared" si="10"/>
        <v>61180</v>
      </c>
      <c r="K92" s="232">
        <v>40000</v>
      </c>
      <c r="L92" s="303">
        <f t="shared" si="11"/>
        <v>10840</v>
      </c>
      <c r="M92" s="232"/>
      <c r="N92" s="232"/>
      <c r="O92" s="232"/>
      <c r="P92" s="232"/>
      <c r="Q92" s="232"/>
      <c r="R92" s="232">
        <v>5000</v>
      </c>
      <c r="S92" s="303">
        <f t="shared" si="12"/>
        <v>5340</v>
      </c>
      <c r="T92" s="232">
        <v>3</v>
      </c>
      <c r="U92" s="232">
        <v>36</v>
      </c>
      <c r="V92" s="232">
        <v>36</v>
      </c>
      <c r="W92" s="232">
        <v>36</v>
      </c>
      <c r="X92" s="232"/>
    </row>
    <row r="93" spans="1:24" s="101" customFormat="1" ht="37.5" hidden="1" x14ac:dyDescent="0.3">
      <c r="A93" s="453">
        <v>79</v>
      </c>
      <c r="B93" s="244" t="s">
        <v>99</v>
      </c>
      <c r="C93" s="250" t="s">
        <v>1306</v>
      </c>
      <c r="D93" s="251" t="s">
        <v>60</v>
      </c>
      <c r="E93" s="247" t="s">
        <v>0</v>
      </c>
      <c r="F93" s="248" t="s">
        <v>1100</v>
      </c>
      <c r="G93" s="248">
        <v>162</v>
      </c>
      <c r="H93" s="446" t="s">
        <v>1093</v>
      </c>
      <c r="I93" s="225" t="s">
        <v>1374</v>
      </c>
      <c r="J93" s="308">
        <f t="shared" si="10"/>
        <v>61180</v>
      </c>
      <c r="K93" s="232">
        <v>40000</v>
      </c>
      <c r="L93" s="303">
        <f t="shared" si="11"/>
        <v>10840</v>
      </c>
      <c r="M93" s="232"/>
      <c r="N93" s="232"/>
      <c r="O93" s="232"/>
      <c r="P93" s="232"/>
      <c r="Q93" s="232"/>
      <c r="R93" s="232">
        <v>5000</v>
      </c>
      <c r="S93" s="303">
        <f t="shared" si="12"/>
        <v>5340</v>
      </c>
      <c r="T93" s="232">
        <v>3</v>
      </c>
      <c r="U93" s="232">
        <v>36</v>
      </c>
      <c r="V93" s="232">
        <v>36</v>
      </c>
      <c r="W93" s="232">
        <v>36</v>
      </c>
      <c r="X93" s="232"/>
    </row>
    <row r="94" spans="1:24" s="101" customFormat="1" ht="87.75" hidden="1" customHeight="1" x14ac:dyDescent="0.3">
      <c r="A94" s="453">
        <v>80</v>
      </c>
      <c r="B94" s="244" t="s">
        <v>99</v>
      </c>
      <c r="C94" s="250" t="s">
        <v>1307</v>
      </c>
      <c r="D94" s="251" t="s">
        <v>126</v>
      </c>
      <c r="E94" s="247" t="s">
        <v>1308</v>
      </c>
      <c r="F94" s="248" t="s">
        <v>1092</v>
      </c>
      <c r="G94" s="248">
        <v>110</v>
      </c>
      <c r="H94" s="446" t="s">
        <v>1093</v>
      </c>
      <c r="I94" s="225" t="s">
        <v>1374</v>
      </c>
      <c r="J94" s="308">
        <f t="shared" si="10"/>
        <v>35760</v>
      </c>
      <c r="K94" s="232">
        <v>20000</v>
      </c>
      <c r="L94" s="303">
        <f t="shared" si="11"/>
        <v>5420</v>
      </c>
      <c r="M94" s="232"/>
      <c r="N94" s="232"/>
      <c r="O94" s="232"/>
      <c r="P94" s="232"/>
      <c r="Q94" s="232"/>
      <c r="R94" s="232">
        <v>5000</v>
      </c>
      <c r="S94" s="303">
        <f t="shared" si="12"/>
        <v>5340</v>
      </c>
      <c r="T94" s="232">
        <v>3</v>
      </c>
      <c r="U94" s="232">
        <v>36</v>
      </c>
      <c r="V94" s="232">
        <v>36</v>
      </c>
      <c r="W94" s="232">
        <v>36</v>
      </c>
      <c r="X94" s="232"/>
    </row>
    <row r="95" spans="1:24" s="101" customFormat="1" ht="61.5" hidden="1" customHeight="1" x14ac:dyDescent="0.3">
      <c r="A95" s="453">
        <v>81</v>
      </c>
      <c r="B95" s="244" t="s">
        <v>99</v>
      </c>
      <c r="C95" s="250" t="s">
        <v>214</v>
      </c>
      <c r="D95" s="251" t="s">
        <v>24</v>
      </c>
      <c r="E95" s="248" t="s">
        <v>6</v>
      </c>
      <c r="F95" s="248" t="s">
        <v>1092</v>
      </c>
      <c r="G95" s="248">
        <v>110</v>
      </c>
      <c r="H95" s="446" t="s">
        <v>1093</v>
      </c>
      <c r="I95" s="225" t="s">
        <v>1374</v>
      </c>
      <c r="J95" s="308">
        <f t="shared" si="10"/>
        <v>35760</v>
      </c>
      <c r="K95" s="232">
        <v>20000</v>
      </c>
      <c r="L95" s="303">
        <f t="shared" si="11"/>
        <v>5420</v>
      </c>
      <c r="M95" s="232"/>
      <c r="N95" s="232"/>
      <c r="O95" s="232"/>
      <c r="P95" s="232"/>
      <c r="Q95" s="232"/>
      <c r="R95" s="232">
        <v>5000</v>
      </c>
      <c r="S95" s="303">
        <f t="shared" si="12"/>
        <v>5340</v>
      </c>
      <c r="T95" s="232">
        <v>3</v>
      </c>
      <c r="U95" s="232">
        <v>36</v>
      </c>
      <c r="V95" s="232">
        <v>36</v>
      </c>
      <c r="W95" s="232">
        <v>36</v>
      </c>
      <c r="X95" s="232"/>
    </row>
    <row r="96" spans="1:24" ht="20.25" hidden="1" x14ac:dyDescent="0.3">
      <c r="A96" s="578"/>
      <c r="B96" s="240" t="s">
        <v>1119</v>
      </c>
      <c r="C96" s="261"/>
      <c r="D96" s="252"/>
      <c r="E96" s="252"/>
      <c r="F96" s="252"/>
      <c r="G96" s="253"/>
      <c r="H96" s="252"/>
      <c r="I96" s="225" t="s">
        <v>1374</v>
      </c>
      <c r="J96" s="336">
        <f t="shared" si="10"/>
        <v>0</v>
      </c>
      <c r="K96" s="232"/>
      <c r="L96" s="303">
        <f t="shared" si="11"/>
        <v>0</v>
      </c>
      <c r="M96" s="232"/>
      <c r="N96" s="232"/>
      <c r="O96" s="232"/>
      <c r="P96" s="232"/>
      <c r="Q96" s="232"/>
      <c r="R96" s="232"/>
      <c r="S96" s="303">
        <f t="shared" si="12"/>
        <v>0</v>
      </c>
      <c r="T96" s="232"/>
      <c r="U96" s="232"/>
      <c r="V96" s="232"/>
      <c r="W96" s="232"/>
      <c r="X96" s="232"/>
    </row>
    <row r="97" spans="1:173" s="101" customFormat="1" ht="54.75" hidden="1" customHeight="1" x14ac:dyDescent="0.3">
      <c r="A97" s="453">
        <v>82</v>
      </c>
      <c r="B97" s="244" t="s">
        <v>1119</v>
      </c>
      <c r="C97" s="248" t="s">
        <v>251</v>
      </c>
      <c r="D97" s="248" t="s">
        <v>95</v>
      </c>
      <c r="E97" s="248" t="s">
        <v>18</v>
      </c>
      <c r="F97" s="248" t="s">
        <v>1309</v>
      </c>
      <c r="G97" s="248">
        <v>48</v>
      </c>
      <c r="H97" s="248" t="s">
        <v>1093</v>
      </c>
      <c r="I97" s="225" t="s">
        <v>1374</v>
      </c>
      <c r="J97" s="308">
        <f t="shared" si="10"/>
        <v>59215</v>
      </c>
      <c r="K97" s="232">
        <v>25000</v>
      </c>
      <c r="L97" s="303">
        <f t="shared" si="11"/>
        <v>6775.0000000000009</v>
      </c>
      <c r="M97" s="232"/>
      <c r="N97" s="232"/>
      <c r="O97" s="232"/>
      <c r="P97" s="232"/>
      <c r="Q97" s="232"/>
      <c r="R97" s="232">
        <v>20000</v>
      </c>
      <c r="S97" s="303">
        <f t="shared" si="12"/>
        <v>7440</v>
      </c>
      <c r="T97" s="232">
        <v>6</v>
      </c>
      <c r="U97" s="232">
        <v>36</v>
      </c>
      <c r="V97" s="232">
        <v>36</v>
      </c>
      <c r="W97" s="232">
        <v>36</v>
      </c>
      <c r="X97" s="232"/>
    </row>
    <row r="98" spans="1:173" s="101" customFormat="1" ht="54.75" hidden="1" customHeight="1" x14ac:dyDescent="0.3">
      <c r="A98" s="453">
        <v>83</v>
      </c>
      <c r="B98" s="244" t="s">
        <v>1119</v>
      </c>
      <c r="C98" s="248" t="s">
        <v>1310</v>
      </c>
      <c r="D98" s="248" t="s">
        <v>95</v>
      </c>
      <c r="E98" s="248" t="s">
        <v>18</v>
      </c>
      <c r="F98" s="248" t="s">
        <v>1309</v>
      </c>
      <c r="G98" s="248">
        <v>48</v>
      </c>
      <c r="H98" s="248" t="s">
        <v>1093</v>
      </c>
      <c r="I98" s="225" t="s">
        <v>1374</v>
      </c>
      <c r="J98" s="308">
        <f t="shared" si="10"/>
        <v>59215</v>
      </c>
      <c r="K98" s="232">
        <v>25000</v>
      </c>
      <c r="L98" s="303">
        <f t="shared" si="11"/>
        <v>6775.0000000000009</v>
      </c>
      <c r="M98" s="232"/>
      <c r="N98" s="232"/>
      <c r="O98" s="232"/>
      <c r="P98" s="232"/>
      <c r="Q98" s="232"/>
      <c r="R98" s="232">
        <v>20000</v>
      </c>
      <c r="S98" s="303">
        <f t="shared" si="12"/>
        <v>7440</v>
      </c>
      <c r="T98" s="232">
        <v>6</v>
      </c>
      <c r="U98" s="232">
        <v>36</v>
      </c>
      <c r="V98" s="232">
        <v>36</v>
      </c>
      <c r="W98" s="232">
        <v>36</v>
      </c>
      <c r="X98" s="232"/>
    </row>
    <row r="99" spans="1:173" s="101" customFormat="1" ht="44.25" hidden="1" customHeight="1" x14ac:dyDescent="0.3">
      <c r="A99" s="453">
        <v>84</v>
      </c>
      <c r="B99" s="244" t="s">
        <v>1119</v>
      </c>
      <c r="C99" s="248" t="s">
        <v>1311</v>
      </c>
      <c r="D99" s="248" t="s">
        <v>202</v>
      </c>
      <c r="E99" s="248" t="s">
        <v>18</v>
      </c>
      <c r="F99" s="248" t="s">
        <v>1309</v>
      </c>
      <c r="G99" s="248">
        <v>48</v>
      </c>
      <c r="H99" s="248" t="s">
        <v>1093</v>
      </c>
      <c r="I99" s="225" t="s">
        <v>1374</v>
      </c>
      <c r="J99" s="308">
        <f t="shared" si="10"/>
        <v>59215</v>
      </c>
      <c r="K99" s="232">
        <v>25000</v>
      </c>
      <c r="L99" s="303">
        <f t="shared" si="11"/>
        <v>6775.0000000000009</v>
      </c>
      <c r="M99" s="232"/>
      <c r="N99" s="232"/>
      <c r="O99" s="232"/>
      <c r="P99" s="232"/>
      <c r="Q99" s="232"/>
      <c r="R99" s="232">
        <v>20000</v>
      </c>
      <c r="S99" s="303">
        <f t="shared" si="12"/>
        <v>7440</v>
      </c>
      <c r="T99" s="232">
        <v>6</v>
      </c>
      <c r="U99" s="232">
        <v>36</v>
      </c>
      <c r="V99" s="232">
        <v>36</v>
      </c>
      <c r="W99" s="232">
        <v>36</v>
      </c>
      <c r="X99" s="232"/>
    </row>
    <row r="100" spans="1:173" s="101" customFormat="1" ht="48" hidden="1" customHeight="1" x14ac:dyDescent="0.3">
      <c r="A100" s="453">
        <v>85</v>
      </c>
      <c r="B100" s="244" t="s">
        <v>1119</v>
      </c>
      <c r="C100" s="248" t="s">
        <v>1312</v>
      </c>
      <c r="D100" s="248" t="s">
        <v>202</v>
      </c>
      <c r="E100" s="248" t="s">
        <v>18</v>
      </c>
      <c r="F100" s="248" t="s">
        <v>1309</v>
      </c>
      <c r="G100" s="248">
        <v>48</v>
      </c>
      <c r="H100" s="248" t="s">
        <v>1093</v>
      </c>
      <c r="I100" s="225" t="s">
        <v>1374</v>
      </c>
      <c r="J100" s="308">
        <f t="shared" si="10"/>
        <v>59215</v>
      </c>
      <c r="K100" s="232">
        <v>25000</v>
      </c>
      <c r="L100" s="303">
        <f t="shared" si="11"/>
        <v>6775.0000000000009</v>
      </c>
      <c r="M100" s="232"/>
      <c r="N100" s="232"/>
      <c r="O100" s="232"/>
      <c r="P100" s="232"/>
      <c r="Q100" s="232"/>
      <c r="R100" s="232">
        <v>20000</v>
      </c>
      <c r="S100" s="303">
        <f t="shared" si="12"/>
        <v>7440</v>
      </c>
      <c r="T100" s="232">
        <v>6</v>
      </c>
      <c r="U100" s="232">
        <v>36</v>
      </c>
      <c r="V100" s="232">
        <v>36</v>
      </c>
      <c r="W100" s="232">
        <v>36</v>
      </c>
      <c r="X100" s="232"/>
    </row>
    <row r="101" spans="1:173" s="101" customFormat="1" ht="54.75" hidden="1" customHeight="1" x14ac:dyDescent="0.3">
      <c r="A101" s="453">
        <v>86</v>
      </c>
      <c r="B101" s="244" t="s">
        <v>1119</v>
      </c>
      <c r="C101" s="248" t="s">
        <v>1313</v>
      </c>
      <c r="D101" s="248" t="s">
        <v>202</v>
      </c>
      <c r="E101" s="248" t="s">
        <v>18</v>
      </c>
      <c r="F101" s="248" t="s">
        <v>1309</v>
      </c>
      <c r="G101" s="248">
        <v>48</v>
      </c>
      <c r="H101" s="248" t="s">
        <v>1093</v>
      </c>
      <c r="I101" s="225" t="s">
        <v>1374</v>
      </c>
      <c r="J101" s="308">
        <f t="shared" si="10"/>
        <v>59215</v>
      </c>
      <c r="K101" s="232">
        <v>25000</v>
      </c>
      <c r="L101" s="303">
        <f t="shared" si="11"/>
        <v>6775.0000000000009</v>
      </c>
      <c r="M101" s="232"/>
      <c r="N101" s="232"/>
      <c r="O101" s="232"/>
      <c r="P101" s="232"/>
      <c r="Q101" s="232"/>
      <c r="R101" s="232">
        <v>20000</v>
      </c>
      <c r="S101" s="303">
        <f t="shared" si="12"/>
        <v>7440</v>
      </c>
      <c r="T101" s="232">
        <v>6</v>
      </c>
      <c r="U101" s="232">
        <v>36</v>
      </c>
      <c r="V101" s="232">
        <v>36</v>
      </c>
      <c r="W101" s="232">
        <v>36</v>
      </c>
      <c r="X101" s="232"/>
    </row>
    <row r="102" spans="1:173" s="101" customFormat="1" ht="65.25" hidden="1" customHeight="1" x14ac:dyDescent="0.3">
      <c r="A102" s="453">
        <v>87</v>
      </c>
      <c r="B102" s="244" t="s">
        <v>1119</v>
      </c>
      <c r="C102" s="248" t="s">
        <v>1314</v>
      </c>
      <c r="D102" s="248" t="s">
        <v>202</v>
      </c>
      <c r="E102" s="248" t="s">
        <v>18</v>
      </c>
      <c r="F102" s="248" t="s">
        <v>1309</v>
      </c>
      <c r="G102" s="248">
        <v>48</v>
      </c>
      <c r="H102" s="248" t="s">
        <v>1093</v>
      </c>
      <c r="I102" s="225" t="s">
        <v>1374</v>
      </c>
      <c r="J102" s="308">
        <f t="shared" si="10"/>
        <v>59215</v>
      </c>
      <c r="K102" s="232">
        <v>25000</v>
      </c>
      <c r="L102" s="303">
        <f t="shared" si="11"/>
        <v>6775.0000000000009</v>
      </c>
      <c r="M102" s="232"/>
      <c r="N102" s="232"/>
      <c r="O102" s="232"/>
      <c r="P102" s="232"/>
      <c r="Q102" s="232"/>
      <c r="R102" s="232">
        <v>20000</v>
      </c>
      <c r="S102" s="303">
        <f t="shared" si="12"/>
        <v>7440</v>
      </c>
      <c r="T102" s="232">
        <v>6</v>
      </c>
      <c r="U102" s="232">
        <v>36</v>
      </c>
      <c r="V102" s="232">
        <v>36</v>
      </c>
      <c r="W102" s="232">
        <v>36</v>
      </c>
      <c r="X102" s="232"/>
    </row>
    <row r="103" spans="1:173" s="101" customFormat="1" ht="61.5" hidden="1" customHeight="1" x14ac:dyDescent="0.3">
      <c r="A103" s="453">
        <v>88</v>
      </c>
      <c r="B103" s="244" t="s">
        <v>1119</v>
      </c>
      <c r="C103" s="248" t="s">
        <v>252</v>
      </c>
      <c r="D103" s="248" t="s">
        <v>527</v>
      </c>
      <c r="E103" s="248" t="s">
        <v>45</v>
      </c>
      <c r="F103" s="248" t="s">
        <v>1309</v>
      </c>
      <c r="G103" s="248">
        <v>48</v>
      </c>
      <c r="H103" s="248" t="s">
        <v>1093</v>
      </c>
      <c r="I103" s="225" t="s">
        <v>1374</v>
      </c>
      <c r="J103" s="308">
        <f t="shared" si="10"/>
        <v>59215</v>
      </c>
      <c r="K103" s="232">
        <v>25000</v>
      </c>
      <c r="L103" s="303">
        <f t="shared" si="11"/>
        <v>6775.0000000000009</v>
      </c>
      <c r="M103" s="232"/>
      <c r="N103" s="232"/>
      <c r="O103" s="232"/>
      <c r="P103" s="232"/>
      <c r="Q103" s="232"/>
      <c r="R103" s="232">
        <v>20000</v>
      </c>
      <c r="S103" s="303">
        <f t="shared" si="12"/>
        <v>7440</v>
      </c>
      <c r="T103" s="232">
        <v>6</v>
      </c>
      <c r="U103" s="232">
        <v>36</v>
      </c>
      <c r="V103" s="232">
        <v>36</v>
      </c>
      <c r="W103" s="232">
        <v>36</v>
      </c>
      <c r="X103" s="232"/>
    </row>
    <row r="104" spans="1:173" s="101" customFormat="1" ht="50.25" hidden="1" customHeight="1" x14ac:dyDescent="0.3">
      <c r="A104" s="453">
        <v>89</v>
      </c>
      <c r="B104" s="244" t="s">
        <v>1119</v>
      </c>
      <c r="C104" s="248" t="s">
        <v>1315</v>
      </c>
      <c r="D104" s="248" t="s">
        <v>55</v>
      </c>
      <c r="E104" s="248" t="s">
        <v>33</v>
      </c>
      <c r="F104" s="248" t="s">
        <v>1309</v>
      </c>
      <c r="G104" s="248">
        <v>48</v>
      </c>
      <c r="H104" s="248" t="s">
        <v>1093</v>
      </c>
      <c r="I104" s="225" t="s">
        <v>1374</v>
      </c>
      <c r="J104" s="308">
        <f t="shared" si="10"/>
        <v>59215</v>
      </c>
      <c r="K104" s="232">
        <v>25000</v>
      </c>
      <c r="L104" s="303">
        <f t="shared" si="11"/>
        <v>6775.0000000000009</v>
      </c>
      <c r="M104" s="232"/>
      <c r="N104" s="232"/>
      <c r="O104" s="232"/>
      <c r="P104" s="232"/>
      <c r="Q104" s="232"/>
      <c r="R104" s="232">
        <v>20000</v>
      </c>
      <c r="S104" s="303">
        <f t="shared" si="12"/>
        <v>7440</v>
      </c>
      <c r="T104" s="232">
        <v>6</v>
      </c>
      <c r="U104" s="232">
        <v>36</v>
      </c>
      <c r="V104" s="232">
        <v>36</v>
      </c>
      <c r="W104" s="232">
        <v>36</v>
      </c>
      <c r="X104" s="232"/>
    </row>
    <row r="105" spans="1:173" ht="52.5" hidden="1" customHeight="1" x14ac:dyDescent="0.3">
      <c r="A105" s="578"/>
      <c r="B105" s="200" t="s">
        <v>1482</v>
      </c>
      <c r="C105" s="200" t="s">
        <v>1482</v>
      </c>
      <c r="D105" s="216"/>
      <c r="E105" s="216"/>
      <c r="F105" s="216"/>
      <c r="G105" s="290"/>
      <c r="H105" s="216"/>
      <c r="I105" s="221" t="s">
        <v>1377</v>
      </c>
      <c r="J105" s="336">
        <f t="shared" si="10"/>
        <v>0</v>
      </c>
      <c r="K105" s="232"/>
      <c r="L105" s="303">
        <f t="shared" si="11"/>
        <v>0</v>
      </c>
      <c r="M105" s="232"/>
      <c r="N105" s="232"/>
      <c r="O105" s="232"/>
      <c r="P105" s="232"/>
      <c r="Q105" s="232"/>
      <c r="R105" s="232"/>
      <c r="S105" s="303">
        <f t="shared" si="12"/>
        <v>0</v>
      </c>
      <c r="T105" s="232"/>
      <c r="U105" s="232"/>
      <c r="V105" s="232"/>
      <c r="W105" s="232"/>
      <c r="X105" s="232"/>
    </row>
    <row r="106" spans="1:173" s="101" customFormat="1" ht="62.25" hidden="1" customHeight="1" x14ac:dyDescent="0.3">
      <c r="A106" s="453">
        <v>90</v>
      </c>
      <c r="B106" s="218" t="s">
        <v>1482</v>
      </c>
      <c r="C106" s="219" t="s">
        <v>1483</v>
      </c>
      <c r="D106" s="220" t="s">
        <v>125</v>
      </c>
      <c r="E106" s="151" t="s">
        <v>10</v>
      </c>
      <c r="F106" s="151" t="s">
        <v>370</v>
      </c>
      <c r="G106" s="151">
        <v>250</v>
      </c>
      <c r="H106" s="225" t="s">
        <v>337</v>
      </c>
      <c r="I106" s="221" t="s">
        <v>1377</v>
      </c>
      <c r="J106" s="336">
        <f t="shared" si="10"/>
        <v>37800</v>
      </c>
      <c r="K106" s="232"/>
      <c r="L106" s="303">
        <f t="shared" si="11"/>
        <v>0</v>
      </c>
      <c r="M106" s="232"/>
      <c r="N106" s="232">
        <v>25000</v>
      </c>
      <c r="O106" s="232"/>
      <c r="P106" s="232"/>
      <c r="Q106" s="232"/>
      <c r="R106" s="232"/>
      <c r="S106" s="303">
        <f t="shared" si="12"/>
        <v>12800</v>
      </c>
      <c r="T106" s="232"/>
      <c r="U106" s="232">
        <v>160</v>
      </c>
      <c r="V106" s="232">
        <v>160</v>
      </c>
      <c r="W106" s="232"/>
      <c r="X106" s="232"/>
    </row>
    <row r="107" spans="1:173" s="101" customFormat="1" ht="57" hidden="1" customHeight="1" x14ac:dyDescent="0.3">
      <c r="A107" s="453">
        <v>91</v>
      </c>
      <c r="B107" s="218" t="s">
        <v>1482</v>
      </c>
      <c r="C107" s="219" t="s">
        <v>1484</v>
      </c>
      <c r="D107" s="220"/>
      <c r="E107" s="151" t="s">
        <v>12</v>
      </c>
      <c r="F107" s="151" t="s">
        <v>216</v>
      </c>
      <c r="G107" s="151">
        <v>150</v>
      </c>
      <c r="H107" s="225" t="s">
        <v>337</v>
      </c>
      <c r="I107" s="221" t="s">
        <v>1377</v>
      </c>
      <c r="J107" s="336">
        <f t="shared" si="10"/>
        <v>30200</v>
      </c>
      <c r="K107" s="232"/>
      <c r="L107" s="303">
        <f t="shared" si="11"/>
        <v>0</v>
      </c>
      <c r="M107" s="232"/>
      <c r="N107" s="232">
        <v>19000</v>
      </c>
      <c r="O107" s="232"/>
      <c r="P107" s="232"/>
      <c r="Q107" s="232"/>
      <c r="R107" s="232"/>
      <c r="S107" s="303">
        <f t="shared" si="12"/>
        <v>11200</v>
      </c>
      <c r="T107" s="232"/>
      <c r="U107" s="232">
        <v>140</v>
      </c>
      <c r="V107" s="232">
        <v>140</v>
      </c>
      <c r="W107" s="232"/>
      <c r="X107" s="232"/>
    </row>
    <row r="108" spans="1:173" s="101" customFormat="1" ht="54" hidden="1" customHeight="1" x14ac:dyDescent="0.3">
      <c r="A108" s="453">
        <v>92</v>
      </c>
      <c r="B108" s="218" t="s">
        <v>1482</v>
      </c>
      <c r="C108" s="219" t="s">
        <v>1485</v>
      </c>
      <c r="D108" s="220" t="s">
        <v>1412</v>
      </c>
      <c r="E108" s="154" t="s">
        <v>16</v>
      </c>
      <c r="F108" s="151" t="s">
        <v>1486</v>
      </c>
      <c r="G108" s="151">
        <v>150</v>
      </c>
      <c r="H108" s="225" t="s">
        <v>337</v>
      </c>
      <c r="I108" s="221" t="s">
        <v>1377</v>
      </c>
      <c r="J108" s="336">
        <f t="shared" si="10"/>
        <v>16260</v>
      </c>
      <c r="K108" s="232"/>
      <c r="L108" s="303">
        <f t="shared" si="11"/>
        <v>0</v>
      </c>
      <c r="M108" s="232"/>
      <c r="N108" s="232"/>
      <c r="O108" s="232"/>
      <c r="P108" s="232"/>
      <c r="Q108" s="232"/>
      <c r="R108" s="232"/>
      <c r="S108" s="303">
        <f t="shared" si="12"/>
        <v>16260</v>
      </c>
      <c r="T108" s="232">
        <v>15</v>
      </c>
      <c r="U108" s="232">
        <v>72</v>
      </c>
      <c r="V108" s="232">
        <v>72</v>
      </c>
      <c r="W108" s="232"/>
      <c r="X108" s="232"/>
    </row>
    <row r="109" spans="1:173" s="131" customFormat="1" ht="48" hidden="1" customHeight="1" x14ac:dyDescent="0.3">
      <c r="A109" s="578"/>
      <c r="B109" s="200" t="s">
        <v>1487</v>
      </c>
      <c r="C109" s="200" t="s">
        <v>1487</v>
      </c>
      <c r="D109" s="216"/>
      <c r="E109" s="216"/>
      <c r="F109" s="216"/>
      <c r="G109" s="217"/>
      <c r="H109" s="216"/>
      <c r="I109" s="221" t="s">
        <v>1377</v>
      </c>
      <c r="J109" s="336">
        <f t="shared" si="10"/>
        <v>0</v>
      </c>
      <c r="K109" s="232"/>
      <c r="L109" s="303">
        <f t="shared" si="11"/>
        <v>0</v>
      </c>
      <c r="M109" s="232"/>
      <c r="N109" s="232"/>
      <c r="O109" s="232"/>
      <c r="P109" s="232"/>
      <c r="Q109" s="232"/>
      <c r="R109" s="232"/>
      <c r="S109" s="303">
        <f t="shared" si="12"/>
        <v>0</v>
      </c>
      <c r="T109" s="232"/>
      <c r="U109" s="232"/>
      <c r="V109" s="232"/>
      <c r="W109" s="232"/>
      <c r="X109" s="232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</row>
    <row r="110" spans="1:173" s="101" customFormat="1" ht="63" hidden="1" customHeight="1" x14ac:dyDescent="0.3">
      <c r="A110" s="453">
        <v>93</v>
      </c>
      <c r="B110" s="218" t="s">
        <v>1487</v>
      </c>
      <c r="C110" s="219" t="s">
        <v>1488</v>
      </c>
      <c r="D110" s="195" t="s">
        <v>1489</v>
      </c>
      <c r="E110" s="151" t="s">
        <v>0</v>
      </c>
      <c r="F110" s="151" t="s">
        <v>370</v>
      </c>
      <c r="G110" s="155">
        <v>100</v>
      </c>
      <c r="H110" s="225" t="s">
        <v>337</v>
      </c>
      <c r="I110" s="221" t="s">
        <v>1377</v>
      </c>
      <c r="J110" s="336">
        <f t="shared" si="10"/>
        <v>45200</v>
      </c>
      <c r="K110" s="232"/>
      <c r="L110" s="303">
        <f t="shared" si="11"/>
        <v>0</v>
      </c>
      <c r="M110" s="232"/>
      <c r="N110" s="232">
        <v>30000</v>
      </c>
      <c r="O110" s="232"/>
      <c r="P110" s="232"/>
      <c r="Q110" s="232"/>
      <c r="R110" s="232"/>
      <c r="S110" s="303">
        <f t="shared" si="12"/>
        <v>15200</v>
      </c>
      <c r="T110" s="232"/>
      <c r="U110" s="232">
        <v>190</v>
      </c>
      <c r="V110" s="232">
        <v>190</v>
      </c>
      <c r="W110" s="232"/>
      <c r="X110" s="232"/>
    </row>
    <row r="111" spans="1:173" s="101" customFormat="1" ht="77.25" hidden="1" customHeight="1" x14ac:dyDescent="0.3">
      <c r="A111" s="453">
        <v>94</v>
      </c>
      <c r="B111" s="218" t="s">
        <v>1487</v>
      </c>
      <c r="C111" s="219" t="s">
        <v>1490</v>
      </c>
      <c r="D111" s="195" t="s">
        <v>1489</v>
      </c>
      <c r="E111" s="151" t="s">
        <v>0</v>
      </c>
      <c r="F111" s="151" t="s">
        <v>370</v>
      </c>
      <c r="G111" s="155">
        <v>300</v>
      </c>
      <c r="H111" s="225" t="s">
        <v>337</v>
      </c>
      <c r="I111" s="221" t="s">
        <v>1377</v>
      </c>
      <c r="J111" s="336">
        <f t="shared" si="10"/>
        <v>0</v>
      </c>
      <c r="K111" s="232"/>
      <c r="L111" s="303">
        <f t="shared" si="11"/>
        <v>0</v>
      </c>
      <c r="M111" s="232"/>
      <c r="N111" s="232"/>
      <c r="O111" s="232"/>
      <c r="P111" s="232"/>
      <c r="Q111" s="232"/>
      <c r="R111" s="232"/>
      <c r="S111" s="303">
        <f t="shared" si="12"/>
        <v>0</v>
      </c>
      <c r="T111" s="232"/>
      <c r="U111" s="232"/>
      <c r="V111" s="232"/>
      <c r="W111" s="232"/>
      <c r="X111" s="232" t="s">
        <v>1939</v>
      </c>
    </row>
    <row r="112" spans="1:173" s="101" customFormat="1" ht="84" hidden="1" customHeight="1" x14ac:dyDescent="0.3">
      <c r="A112" s="453">
        <v>95</v>
      </c>
      <c r="B112" s="218" t="s">
        <v>1487</v>
      </c>
      <c r="C112" s="219" t="s">
        <v>1491</v>
      </c>
      <c r="D112" s="195" t="s">
        <v>1492</v>
      </c>
      <c r="E112" s="151" t="s">
        <v>10</v>
      </c>
      <c r="F112" s="151" t="s">
        <v>370</v>
      </c>
      <c r="G112" s="155">
        <v>300</v>
      </c>
      <c r="H112" s="225" t="s">
        <v>337</v>
      </c>
      <c r="I112" s="221" t="s">
        <v>1377</v>
      </c>
      <c r="J112" s="336">
        <f t="shared" si="10"/>
        <v>39600</v>
      </c>
      <c r="K112" s="232"/>
      <c r="L112" s="303">
        <f t="shared" si="11"/>
        <v>0</v>
      </c>
      <c r="M112" s="232"/>
      <c r="N112" s="232">
        <v>30000</v>
      </c>
      <c r="O112" s="232"/>
      <c r="P112" s="232"/>
      <c r="Q112" s="232"/>
      <c r="R112" s="232"/>
      <c r="S112" s="303">
        <f t="shared" si="12"/>
        <v>9600</v>
      </c>
      <c r="T112" s="232"/>
      <c r="U112" s="232">
        <v>120</v>
      </c>
      <c r="V112" s="232">
        <v>120</v>
      </c>
      <c r="W112" s="232"/>
      <c r="X112" s="232"/>
    </row>
    <row r="113" spans="1:173" s="131" customFormat="1" ht="20.25" hidden="1" x14ac:dyDescent="0.3">
      <c r="A113" s="578"/>
      <c r="B113" s="240" t="s">
        <v>100</v>
      </c>
      <c r="C113" s="261"/>
      <c r="D113" s="252"/>
      <c r="E113" s="252"/>
      <c r="F113" s="252"/>
      <c r="G113" s="253"/>
      <c r="H113" s="252"/>
      <c r="I113" s="225" t="s">
        <v>1374</v>
      </c>
      <c r="J113" s="336">
        <f t="shared" si="10"/>
        <v>0</v>
      </c>
      <c r="K113" s="232"/>
      <c r="L113" s="303">
        <f t="shared" si="11"/>
        <v>0</v>
      </c>
      <c r="M113" s="232"/>
      <c r="N113" s="232"/>
      <c r="O113" s="232"/>
      <c r="P113" s="232"/>
      <c r="Q113" s="232"/>
      <c r="R113" s="232"/>
      <c r="S113" s="303">
        <f t="shared" si="12"/>
        <v>0</v>
      </c>
      <c r="T113" s="232"/>
      <c r="U113" s="232"/>
      <c r="V113" s="232"/>
      <c r="W113" s="232"/>
      <c r="X113" s="232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</row>
    <row r="114" spans="1:173" s="101" customFormat="1" ht="39" hidden="1" customHeight="1" x14ac:dyDescent="0.3">
      <c r="A114" s="453">
        <v>96</v>
      </c>
      <c r="B114" s="244" t="s">
        <v>100</v>
      </c>
      <c r="C114" s="250" t="s">
        <v>1316</v>
      </c>
      <c r="D114" s="251" t="s">
        <v>1317</v>
      </c>
      <c r="E114" s="247" t="s">
        <v>2</v>
      </c>
      <c r="F114" s="248" t="s">
        <v>370</v>
      </c>
      <c r="G114" s="248">
        <v>120</v>
      </c>
      <c r="H114" s="446" t="s">
        <v>337</v>
      </c>
      <c r="I114" s="225" t="s">
        <v>1374</v>
      </c>
      <c r="J114" s="308">
        <f t="shared" si="10"/>
        <v>33430</v>
      </c>
      <c r="K114" s="232">
        <v>20000</v>
      </c>
      <c r="L114" s="303">
        <f t="shared" si="11"/>
        <v>5420</v>
      </c>
      <c r="M114" s="232"/>
      <c r="N114" s="232"/>
      <c r="O114" s="232"/>
      <c r="P114" s="232"/>
      <c r="Q114" s="232"/>
      <c r="R114" s="232">
        <v>3000</v>
      </c>
      <c r="S114" s="303">
        <f t="shared" si="12"/>
        <v>5010</v>
      </c>
      <c r="T114" s="232">
        <v>3</v>
      </c>
      <c r="U114" s="232">
        <v>36</v>
      </c>
      <c r="V114" s="232">
        <v>36</v>
      </c>
      <c r="W114" s="232">
        <v>3</v>
      </c>
      <c r="X114" s="232"/>
      <c r="Z114" s="101" t="s">
        <v>1947</v>
      </c>
    </row>
    <row r="115" spans="1:173" s="101" customFormat="1" ht="37.5" hidden="1" x14ac:dyDescent="0.3">
      <c r="A115" s="453">
        <v>97</v>
      </c>
      <c r="B115" s="244" t="s">
        <v>100</v>
      </c>
      <c r="C115" s="250" t="s">
        <v>580</v>
      </c>
      <c r="D115" s="251" t="s">
        <v>1318</v>
      </c>
      <c r="E115" s="248" t="s">
        <v>2</v>
      </c>
      <c r="F115" s="248" t="s">
        <v>370</v>
      </c>
      <c r="G115" s="248">
        <v>120</v>
      </c>
      <c r="H115" s="446" t="s">
        <v>337</v>
      </c>
      <c r="I115" s="225" t="s">
        <v>1374</v>
      </c>
      <c r="J115" s="308">
        <f t="shared" si="10"/>
        <v>33430</v>
      </c>
      <c r="K115" s="232">
        <v>20000</v>
      </c>
      <c r="L115" s="303">
        <f t="shared" si="11"/>
        <v>5420</v>
      </c>
      <c r="M115" s="232"/>
      <c r="N115" s="232"/>
      <c r="O115" s="232"/>
      <c r="P115" s="232"/>
      <c r="Q115" s="232"/>
      <c r="R115" s="232">
        <v>3000</v>
      </c>
      <c r="S115" s="303">
        <f t="shared" si="12"/>
        <v>5010</v>
      </c>
      <c r="T115" s="232">
        <v>3</v>
      </c>
      <c r="U115" s="232">
        <v>36</v>
      </c>
      <c r="V115" s="232">
        <v>36</v>
      </c>
      <c r="W115" s="232">
        <v>3</v>
      </c>
      <c r="X115" s="232"/>
    </row>
    <row r="116" spans="1:173" s="101" customFormat="1" ht="33.75" hidden="1" customHeight="1" x14ac:dyDescent="0.3">
      <c r="A116" s="453">
        <v>98</v>
      </c>
      <c r="B116" s="244" t="s">
        <v>100</v>
      </c>
      <c r="C116" s="250" t="s">
        <v>376</v>
      </c>
      <c r="D116" s="251" t="s">
        <v>1319</v>
      </c>
      <c r="E116" s="248" t="s">
        <v>16</v>
      </c>
      <c r="F116" s="248" t="s">
        <v>370</v>
      </c>
      <c r="G116" s="248">
        <v>120</v>
      </c>
      <c r="H116" s="446" t="s">
        <v>337</v>
      </c>
      <c r="I116" s="225" t="s">
        <v>1374</v>
      </c>
      <c r="J116" s="308">
        <f t="shared" si="10"/>
        <v>33430</v>
      </c>
      <c r="K116" s="232">
        <v>20000</v>
      </c>
      <c r="L116" s="303">
        <f t="shared" si="11"/>
        <v>5420</v>
      </c>
      <c r="M116" s="232"/>
      <c r="N116" s="232"/>
      <c r="O116" s="232"/>
      <c r="P116" s="232"/>
      <c r="Q116" s="232"/>
      <c r="R116" s="232">
        <v>3000</v>
      </c>
      <c r="S116" s="303">
        <f t="shared" si="12"/>
        <v>5010</v>
      </c>
      <c r="T116" s="232">
        <v>3</v>
      </c>
      <c r="U116" s="232">
        <v>36</v>
      </c>
      <c r="V116" s="232">
        <v>36</v>
      </c>
      <c r="W116" s="232">
        <v>3</v>
      </c>
      <c r="X116" s="232"/>
    </row>
    <row r="117" spans="1:173" s="101" customFormat="1" ht="45" hidden="1" customHeight="1" x14ac:dyDescent="0.3">
      <c r="A117" s="453">
        <v>99</v>
      </c>
      <c r="B117" s="244" t="s">
        <v>100</v>
      </c>
      <c r="C117" s="250" t="s">
        <v>218</v>
      </c>
      <c r="D117" s="251" t="s">
        <v>1320</v>
      </c>
      <c r="E117" s="248" t="s">
        <v>0</v>
      </c>
      <c r="F117" s="248" t="s">
        <v>370</v>
      </c>
      <c r="G117" s="248">
        <v>120</v>
      </c>
      <c r="H117" s="445" t="s">
        <v>341</v>
      </c>
      <c r="I117" s="225" t="s">
        <v>1374</v>
      </c>
      <c r="J117" s="308">
        <f t="shared" si="10"/>
        <v>33430</v>
      </c>
      <c r="K117" s="232">
        <v>20000</v>
      </c>
      <c r="L117" s="303">
        <f t="shared" si="11"/>
        <v>5420</v>
      </c>
      <c r="M117" s="232"/>
      <c r="N117" s="232"/>
      <c r="O117" s="232"/>
      <c r="P117" s="232"/>
      <c r="Q117" s="232"/>
      <c r="R117" s="232">
        <v>3000</v>
      </c>
      <c r="S117" s="303">
        <f t="shared" si="12"/>
        <v>5010</v>
      </c>
      <c r="T117" s="232">
        <v>3</v>
      </c>
      <c r="U117" s="232">
        <v>36</v>
      </c>
      <c r="V117" s="232">
        <v>36</v>
      </c>
      <c r="W117" s="232">
        <v>3</v>
      </c>
      <c r="X117" s="232"/>
    </row>
    <row r="118" spans="1:173" s="101" customFormat="1" ht="48" hidden="1" customHeight="1" x14ac:dyDescent="0.3">
      <c r="A118" s="453">
        <v>100</v>
      </c>
      <c r="B118" s="244" t="s">
        <v>100</v>
      </c>
      <c r="C118" s="250" t="s">
        <v>1321</v>
      </c>
      <c r="D118" s="251" t="s">
        <v>200</v>
      </c>
      <c r="E118" s="248" t="s">
        <v>220</v>
      </c>
      <c r="F118" s="248" t="s">
        <v>370</v>
      </c>
      <c r="G118" s="248">
        <v>120</v>
      </c>
      <c r="H118" s="446" t="s">
        <v>337</v>
      </c>
      <c r="I118" s="225" t="s">
        <v>1374</v>
      </c>
      <c r="J118" s="308">
        <f t="shared" si="10"/>
        <v>33430</v>
      </c>
      <c r="K118" s="232">
        <v>20000</v>
      </c>
      <c r="L118" s="303">
        <f t="shared" si="11"/>
        <v>5420</v>
      </c>
      <c r="M118" s="232"/>
      <c r="N118" s="232"/>
      <c r="O118" s="232"/>
      <c r="P118" s="232"/>
      <c r="Q118" s="232"/>
      <c r="R118" s="232">
        <v>3000</v>
      </c>
      <c r="S118" s="303">
        <f t="shared" si="12"/>
        <v>5010</v>
      </c>
      <c r="T118" s="232">
        <v>3</v>
      </c>
      <c r="U118" s="232">
        <v>36</v>
      </c>
      <c r="V118" s="232">
        <v>36</v>
      </c>
      <c r="W118" s="232">
        <v>3</v>
      </c>
      <c r="X118" s="232"/>
    </row>
    <row r="119" spans="1:173" s="101" customFormat="1" ht="48" hidden="1" customHeight="1" x14ac:dyDescent="0.3">
      <c r="A119" s="453">
        <v>101</v>
      </c>
      <c r="B119" s="244" t="s">
        <v>100</v>
      </c>
      <c r="C119" s="250" t="s">
        <v>1322</v>
      </c>
      <c r="D119" s="251" t="s">
        <v>1198</v>
      </c>
      <c r="E119" s="248" t="s">
        <v>10</v>
      </c>
      <c r="F119" s="248" t="s">
        <v>370</v>
      </c>
      <c r="G119" s="248">
        <v>120</v>
      </c>
      <c r="H119" s="445" t="s">
        <v>337</v>
      </c>
      <c r="I119" s="225" t="s">
        <v>1374</v>
      </c>
      <c r="J119" s="308">
        <f t="shared" si="10"/>
        <v>33430</v>
      </c>
      <c r="K119" s="232">
        <v>20000</v>
      </c>
      <c r="L119" s="303">
        <f t="shared" si="11"/>
        <v>5420</v>
      </c>
      <c r="M119" s="232"/>
      <c r="N119" s="232"/>
      <c r="O119" s="232"/>
      <c r="P119" s="232"/>
      <c r="Q119" s="232"/>
      <c r="R119" s="232">
        <v>3000</v>
      </c>
      <c r="S119" s="303">
        <f t="shared" si="12"/>
        <v>5010</v>
      </c>
      <c r="T119" s="232">
        <v>3</v>
      </c>
      <c r="U119" s="232">
        <v>36</v>
      </c>
      <c r="V119" s="232">
        <v>36</v>
      </c>
      <c r="W119" s="232">
        <v>3</v>
      </c>
      <c r="X119" s="232"/>
    </row>
    <row r="120" spans="1:173" s="229" customFormat="1" ht="56.25" hidden="1" x14ac:dyDescent="0.3">
      <c r="A120" s="453">
        <v>102</v>
      </c>
      <c r="B120" s="244" t="s">
        <v>100</v>
      </c>
      <c r="C120" s="250" t="s">
        <v>221</v>
      </c>
      <c r="D120" s="251" t="s">
        <v>23</v>
      </c>
      <c r="E120" s="248" t="s">
        <v>6</v>
      </c>
      <c r="F120" s="248" t="s">
        <v>370</v>
      </c>
      <c r="G120" s="248">
        <v>140</v>
      </c>
      <c r="H120" s="446" t="s">
        <v>337</v>
      </c>
      <c r="I120" s="225" t="s">
        <v>1374</v>
      </c>
      <c r="J120" s="308">
        <f t="shared" si="10"/>
        <v>33430</v>
      </c>
      <c r="K120" s="232">
        <v>20000</v>
      </c>
      <c r="L120" s="303">
        <f t="shared" si="11"/>
        <v>5420</v>
      </c>
      <c r="M120" s="322"/>
      <c r="N120" s="322"/>
      <c r="O120" s="322"/>
      <c r="P120" s="322"/>
      <c r="Q120" s="322"/>
      <c r="R120" s="232">
        <v>3000</v>
      </c>
      <c r="S120" s="303">
        <f t="shared" si="12"/>
        <v>5010</v>
      </c>
      <c r="T120" s="232">
        <v>3</v>
      </c>
      <c r="U120" s="232">
        <v>36</v>
      </c>
      <c r="V120" s="232">
        <v>36</v>
      </c>
      <c r="W120" s="232">
        <v>3</v>
      </c>
      <c r="X120" s="322"/>
    </row>
    <row r="121" spans="1:173" s="133" customFormat="1" ht="20.25" hidden="1" x14ac:dyDescent="0.3">
      <c r="A121" s="578"/>
      <c r="B121" s="200" t="s">
        <v>160</v>
      </c>
      <c r="C121" s="200"/>
      <c r="D121" s="216"/>
      <c r="E121" s="216"/>
      <c r="F121" s="216"/>
      <c r="G121" s="217"/>
      <c r="H121" s="261"/>
      <c r="I121" s="228" t="s">
        <v>1373</v>
      </c>
      <c r="J121" s="336">
        <f t="shared" si="10"/>
        <v>0</v>
      </c>
      <c r="K121" s="322"/>
      <c r="L121" s="303">
        <f t="shared" si="11"/>
        <v>0</v>
      </c>
      <c r="M121" s="322"/>
      <c r="N121" s="322"/>
      <c r="O121" s="322"/>
      <c r="P121" s="322"/>
      <c r="Q121" s="322"/>
      <c r="R121" s="322"/>
      <c r="S121" s="303">
        <f t="shared" si="12"/>
        <v>0</v>
      </c>
      <c r="T121" s="322"/>
      <c r="U121" s="322"/>
      <c r="V121" s="322"/>
      <c r="W121" s="322"/>
      <c r="X121" s="322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29"/>
      <c r="BX121" s="229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  <c r="CM121" s="229"/>
      <c r="CN121" s="229"/>
      <c r="CO121" s="229"/>
      <c r="CP121" s="229"/>
      <c r="CQ121" s="229"/>
      <c r="CR121" s="229"/>
      <c r="CS121" s="229"/>
      <c r="CT121" s="229"/>
      <c r="CU121" s="229"/>
      <c r="CV121" s="229"/>
      <c r="CW121" s="229"/>
      <c r="CX121" s="229"/>
      <c r="CY121" s="229"/>
      <c r="CZ121" s="229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  <c r="DX121" s="229"/>
      <c r="DY121" s="229"/>
      <c r="DZ121" s="229"/>
      <c r="EA121" s="229"/>
      <c r="EB121" s="229"/>
      <c r="EC121" s="229"/>
      <c r="ED121" s="229"/>
      <c r="EE121" s="229"/>
      <c r="EF121" s="229"/>
      <c r="EG121" s="229"/>
      <c r="EH121" s="229"/>
      <c r="EI121" s="229"/>
      <c r="EJ121" s="229"/>
      <c r="EK121" s="229"/>
      <c r="EL121" s="229"/>
      <c r="EM121" s="229"/>
      <c r="EN121" s="229"/>
      <c r="EO121" s="229"/>
      <c r="EP121" s="229"/>
      <c r="EQ121" s="229"/>
      <c r="ER121" s="229"/>
      <c r="ES121" s="229"/>
      <c r="ET121" s="229"/>
      <c r="EU121" s="229"/>
      <c r="EV121" s="229"/>
      <c r="EW121" s="229"/>
      <c r="EX121" s="229"/>
      <c r="EY121" s="229"/>
      <c r="EZ121" s="229"/>
      <c r="FA121" s="229"/>
      <c r="FB121" s="229"/>
      <c r="FC121" s="229"/>
      <c r="FD121" s="229"/>
      <c r="FE121" s="229"/>
      <c r="FF121" s="229"/>
      <c r="FG121" s="229"/>
      <c r="FH121" s="229"/>
      <c r="FI121" s="229"/>
      <c r="FJ121" s="229"/>
      <c r="FK121" s="229"/>
      <c r="FL121" s="229"/>
      <c r="FM121" s="229"/>
      <c r="FN121" s="229"/>
      <c r="FO121" s="229"/>
      <c r="FP121" s="229"/>
      <c r="FQ121" s="229"/>
    </row>
    <row r="122" spans="1:173" s="229" customFormat="1" ht="75" hidden="1" x14ac:dyDescent="0.3">
      <c r="A122" s="453">
        <v>103</v>
      </c>
      <c r="B122" s="218" t="s">
        <v>160</v>
      </c>
      <c r="C122" s="219" t="s">
        <v>684</v>
      </c>
      <c r="D122" s="195" t="s">
        <v>609</v>
      </c>
      <c r="E122" s="151" t="s">
        <v>29</v>
      </c>
      <c r="F122" s="151" t="s">
        <v>407</v>
      </c>
      <c r="G122" s="151">
        <v>200</v>
      </c>
      <c r="H122" s="225" t="s">
        <v>337</v>
      </c>
      <c r="I122" s="228" t="s">
        <v>1373</v>
      </c>
      <c r="J122" s="336">
        <f t="shared" si="10"/>
        <v>45160.4</v>
      </c>
      <c r="K122" s="322">
        <v>12400</v>
      </c>
      <c r="L122" s="303">
        <f t="shared" si="11"/>
        <v>3360.4</v>
      </c>
      <c r="M122" s="322">
        <v>20000</v>
      </c>
      <c r="N122" s="322"/>
      <c r="O122" s="322"/>
      <c r="P122" s="322"/>
      <c r="Q122" s="322"/>
      <c r="R122" s="322"/>
      <c r="S122" s="303">
        <f t="shared" si="12"/>
        <v>9400</v>
      </c>
      <c r="T122" s="322">
        <v>6</v>
      </c>
      <c r="U122" s="322">
        <v>65</v>
      </c>
      <c r="V122" s="322">
        <v>65</v>
      </c>
      <c r="W122" s="322"/>
      <c r="X122" s="322"/>
    </row>
    <row r="123" spans="1:173" s="101" customFormat="1" ht="37.5" hidden="1" x14ac:dyDescent="0.3">
      <c r="A123" s="453">
        <v>104</v>
      </c>
      <c r="B123" s="218" t="s">
        <v>160</v>
      </c>
      <c r="C123" s="219" t="s">
        <v>222</v>
      </c>
      <c r="D123" s="195" t="s">
        <v>685</v>
      </c>
      <c r="E123" s="151" t="s">
        <v>2</v>
      </c>
      <c r="F123" s="151" t="s">
        <v>407</v>
      </c>
      <c r="G123" s="151">
        <v>120</v>
      </c>
      <c r="H123" s="225" t="s">
        <v>337</v>
      </c>
      <c r="I123" s="228" t="s">
        <v>1373</v>
      </c>
      <c r="J123" s="336">
        <f t="shared" si="10"/>
        <v>41220.400000000001</v>
      </c>
      <c r="K123" s="232">
        <v>12400</v>
      </c>
      <c r="L123" s="303">
        <f t="shared" si="11"/>
        <v>3360.4</v>
      </c>
      <c r="M123" s="232">
        <v>20000</v>
      </c>
      <c r="N123" s="232"/>
      <c r="O123" s="232"/>
      <c r="P123" s="232"/>
      <c r="Q123" s="232"/>
      <c r="R123" s="232"/>
      <c r="S123" s="303">
        <f t="shared" si="12"/>
        <v>5460</v>
      </c>
      <c r="T123" s="232">
        <v>3</v>
      </c>
      <c r="U123" s="232">
        <v>42</v>
      </c>
      <c r="V123" s="232">
        <v>42</v>
      </c>
      <c r="W123" s="232"/>
      <c r="X123" s="232"/>
    </row>
    <row r="124" spans="1:173" s="101" customFormat="1" ht="72.75" hidden="1" customHeight="1" x14ac:dyDescent="0.3">
      <c r="A124" s="453">
        <v>105</v>
      </c>
      <c r="B124" s="218" t="s">
        <v>160</v>
      </c>
      <c r="C124" s="219" t="s">
        <v>686</v>
      </c>
      <c r="D124" s="195" t="s">
        <v>832</v>
      </c>
      <c r="E124" s="151" t="s">
        <v>791</v>
      </c>
      <c r="F124" s="151" t="s">
        <v>370</v>
      </c>
      <c r="G124" s="151">
        <v>250</v>
      </c>
      <c r="H124" s="204" t="s">
        <v>687</v>
      </c>
      <c r="I124" s="228" t="s">
        <v>1373</v>
      </c>
      <c r="J124" s="336">
        <f t="shared" si="10"/>
        <v>158441.9</v>
      </c>
      <c r="K124" s="232">
        <v>18900</v>
      </c>
      <c r="L124" s="303">
        <f t="shared" si="11"/>
        <v>5121.9000000000005</v>
      </c>
      <c r="M124" s="232">
        <v>28000</v>
      </c>
      <c r="N124" s="232"/>
      <c r="O124" s="232"/>
      <c r="P124" s="232"/>
      <c r="Q124" s="232"/>
      <c r="R124" s="232">
        <v>100000</v>
      </c>
      <c r="S124" s="303">
        <f t="shared" si="12"/>
        <v>6420</v>
      </c>
      <c r="T124" s="232">
        <v>3</v>
      </c>
      <c r="U124" s="232">
        <v>54</v>
      </c>
      <c r="V124" s="232">
        <v>54</v>
      </c>
      <c r="W124" s="232"/>
      <c r="X124" s="232" t="s">
        <v>1937</v>
      </c>
    </row>
    <row r="125" spans="1:173" s="131" customFormat="1" ht="20.25" hidden="1" x14ac:dyDescent="0.3">
      <c r="A125" s="578"/>
      <c r="B125" s="240" t="s">
        <v>224</v>
      </c>
      <c r="C125" s="261"/>
      <c r="D125" s="252"/>
      <c r="E125" s="252"/>
      <c r="F125" s="252"/>
      <c r="G125" s="253"/>
      <c r="H125" s="252"/>
      <c r="I125" s="225" t="s">
        <v>1374</v>
      </c>
      <c r="J125" s="336">
        <f t="shared" si="10"/>
        <v>0</v>
      </c>
      <c r="K125" s="232"/>
      <c r="L125" s="303">
        <f t="shared" si="11"/>
        <v>0</v>
      </c>
      <c r="M125" s="232"/>
      <c r="N125" s="232"/>
      <c r="O125" s="232"/>
      <c r="P125" s="232"/>
      <c r="Q125" s="232"/>
      <c r="R125" s="232"/>
      <c r="S125" s="303">
        <f t="shared" si="12"/>
        <v>0</v>
      </c>
      <c r="T125" s="232"/>
      <c r="U125" s="232"/>
      <c r="V125" s="232"/>
      <c r="W125" s="232"/>
      <c r="X125" s="232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101"/>
      <c r="FL125" s="101"/>
      <c r="FM125" s="101"/>
      <c r="FN125" s="101"/>
      <c r="FO125" s="101"/>
      <c r="FP125" s="101"/>
      <c r="FQ125" s="101"/>
    </row>
    <row r="126" spans="1:173" s="101" customFormat="1" ht="56.25" hidden="1" x14ac:dyDescent="0.3">
      <c r="A126" s="453">
        <v>106</v>
      </c>
      <c r="B126" s="244" t="s">
        <v>224</v>
      </c>
      <c r="C126" s="250" t="s">
        <v>1191</v>
      </c>
      <c r="D126" s="251" t="s">
        <v>223</v>
      </c>
      <c r="E126" s="248" t="s">
        <v>33</v>
      </c>
      <c r="F126" s="248" t="s">
        <v>47</v>
      </c>
      <c r="G126" s="248">
        <v>20</v>
      </c>
      <c r="H126" s="445" t="s">
        <v>342</v>
      </c>
      <c r="I126" s="225" t="s">
        <v>1374</v>
      </c>
      <c r="J126" s="336">
        <f t="shared" si="10"/>
        <v>0</v>
      </c>
      <c r="K126" s="232"/>
      <c r="L126" s="303">
        <f t="shared" si="11"/>
        <v>0</v>
      </c>
      <c r="M126" s="232"/>
      <c r="N126" s="232"/>
      <c r="O126" s="232"/>
      <c r="P126" s="232"/>
      <c r="Q126" s="232"/>
      <c r="R126" s="232"/>
      <c r="S126" s="303">
        <f t="shared" si="12"/>
        <v>0</v>
      </c>
      <c r="T126" s="232"/>
      <c r="U126" s="232"/>
      <c r="V126" s="232"/>
      <c r="W126" s="232"/>
      <c r="X126" s="232"/>
    </row>
    <row r="127" spans="1:173" s="101" customFormat="1" ht="56.25" hidden="1" x14ac:dyDescent="0.3">
      <c r="A127" s="453">
        <v>107</v>
      </c>
      <c r="B127" s="244" t="s">
        <v>224</v>
      </c>
      <c r="C127" s="250" t="s">
        <v>1192</v>
      </c>
      <c r="D127" s="251" t="s">
        <v>223</v>
      </c>
      <c r="E127" s="248" t="s">
        <v>33</v>
      </c>
      <c r="F127" s="248" t="s">
        <v>47</v>
      </c>
      <c r="G127" s="248">
        <v>20</v>
      </c>
      <c r="H127" s="445" t="s">
        <v>342</v>
      </c>
      <c r="I127" s="225" t="s">
        <v>1374</v>
      </c>
      <c r="J127" s="336">
        <f t="shared" si="10"/>
        <v>0</v>
      </c>
      <c r="K127" s="232"/>
      <c r="L127" s="303">
        <f t="shared" si="11"/>
        <v>0</v>
      </c>
      <c r="M127" s="232"/>
      <c r="N127" s="232"/>
      <c r="O127" s="232"/>
      <c r="P127" s="232"/>
      <c r="Q127" s="232"/>
      <c r="R127" s="232"/>
      <c r="S127" s="303">
        <f t="shared" si="12"/>
        <v>0</v>
      </c>
      <c r="T127" s="232"/>
      <c r="U127" s="232"/>
      <c r="V127" s="232"/>
      <c r="W127" s="232"/>
      <c r="X127" s="232"/>
    </row>
    <row r="128" spans="1:173" s="101" customFormat="1" ht="56.25" hidden="1" x14ac:dyDescent="0.3">
      <c r="A128" s="453">
        <v>108</v>
      </c>
      <c r="B128" s="244" t="s">
        <v>224</v>
      </c>
      <c r="C128" s="263" t="s">
        <v>1193</v>
      </c>
      <c r="D128" s="251" t="s">
        <v>223</v>
      </c>
      <c r="E128" s="248" t="s">
        <v>33</v>
      </c>
      <c r="F128" s="248" t="s">
        <v>47</v>
      </c>
      <c r="G128" s="248">
        <v>20</v>
      </c>
      <c r="H128" s="445" t="s">
        <v>342</v>
      </c>
      <c r="I128" s="225" t="s">
        <v>1374</v>
      </c>
      <c r="J128" s="336">
        <f t="shared" si="10"/>
        <v>0</v>
      </c>
      <c r="K128" s="232"/>
      <c r="L128" s="303">
        <f t="shared" si="11"/>
        <v>0</v>
      </c>
      <c r="M128" s="232"/>
      <c r="N128" s="232"/>
      <c r="O128" s="232"/>
      <c r="P128" s="232"/>
      <c r="Q128" s="232"/>
      <c r="R128" s="232"/>
      <c r="S128" s="303">
        <f t="shared" si="12"/>
        <v>0</v>
      </c>
      <c r="T128" s="232"/>
      <c r="U128" s="232"/>
      <c r="V128" s="232"/>
      <c r="W128" s="232"/>
      <c r="X128" s="232"/>
    </row>
    <row r="129" spans="1:173" s="131" customFormat="1" ht="20.25" hidden="1" x14ac:dyDescent="0.3">
      <c r="A129" s="578"/>
      <c r="B129" s="200" t="s">
        <v>1397</v>
      </c>
      <c r="C129" s="200" t="s">
        <v>1397</v>
      </c>
      <c r="D129" s="216"/>
      <c r="E129" s="216"/>
      <c r="F129" s="216"/>
      <c r="G129" s="217"/>
      <c r="H129" s="216"/>
      <c r="I129" s="221" t="s">
        <v>1377</v>
      </c>
      <c r="J129" s="336">
        <f t="shared" si="10"/>
        <v>0</v>
      </c>
      <c r="K129" s="232"/>
      <c r="L129" s="303">
        <f t="shared" si="11"/>
        <v>0</v>
      </c>
      <c r="M129" s="232"/>
      <c r="N129" s="232"/>
      <c r="O129" s="232"/>
      <c r="P129" s="232"/>
      <c r="Q129" s="232"/>
      <c r="R129" s="232"/>
      <c r="S129" s="303">
        <f t="shared" si="12"/>
        <v>0</v>
      </c>
      <c r="T129" s="232"/>
      <c r="U129" s="232"/>
      <c r="V129" s="232"/>
      <c r="W129" s="232"/>
      <c r="X129" s="232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101"/>
      <c r="FL129" s="101"/>
      <c r="FM129" s="101"/>
      <c r="FN129" s="101"/>
      <c r="FO129" s="101"/>
      <c r="FP129" s="101"/>
      <c r="FQ129" s="101"/>
    </row>
    <row r="130" spans="1:173" s="101" customFormat="1" ht="38.25" hidden="1" customHeight="1" x14ac:dyDescent="0.3">
      <c r="A130" s="453">
        <v>109</v>
      </c>
      <c r="B130" s="218" t="s">
        <v>1397</v>
      </c>
      <c r="C130" s="151" t="s">
        <v>1493</v>
      </c>
      <c r="D130" s="453">
        <v>16</v>
      </c>
      <c r="E130" s="453" t="s">
        <v>13</v>
      </c>
      <c r="F130" s="151" t="s">
        <v>1272</v>
      </c>
      <c r="G130" s="453">
        <v>100</v>
      </c>
      <c r="H130" s="225" t="s">
        <v>337</v>
      </c>
      <c r="I130" s="221" t="s">
        <v>1377</v>
      </c>
      <c r="J130" s="308">
        <f t="shared" ref="J130:J136" si="13">SUM(K130:S130)</f>
        <v>0</v>
      </c>
      <c r="K130" s="232"/>
      <c r="L130" s="303"/>
      <c r="M130" s="232"/>
      <c r="N130" s="232"/>
      <c r="O130" s="232"/>
      <c r="P130" s="232"/>
      <c r="Q130" s="232"/>
      <c r="R130" s="232"/>
      <c r="S130" s="303"/>
      <c r="T130" s="232"/>
      <c r="U130" s="232"/>
      <c r="V130" s="232"/>
      <c r="X130" s="232"/>
    </row>
    <row r="131" spans="1:173" s="101" customFormat="1" ht="37.5" hidden="1" x14ac:dyDescent="0.3">
      <c r="A131" s="453">
        <v>110</v>
      </c>
      <c r="B131" s="218" t="s">
        <v>1397</v>
      </c>
      <c r="C131" s="151" t="s">
        <v>1494</v>
      </c>
      <c r="D131" s="226" t="s">
        <v>1495</v>
      </c>
      <c r="E131" s="154" t="s">
        <v>16</v>
      </c>
      <c r="F131" s="151" t="s">
        <v>1272</v>
      </c>
      <c r="G131" s="222">
        <v>300</v>
      </c>
      <c r="H131" s="225" t="s">
        <v>337</v>
      </c>
      <c r="I131" s="221" t="s">
        <v>1377</v>
      </c>
      <c r="J131" s="308">
        <f t="shared" si="13"/>
        <v>64772</v>
      </c>
      <c r="K131" s="232">
        <v>12000</v>
      </c>
      <c r="L131" s="303">
        <f t="shared" ref="L131:L136" si="14">K131*27.1%</f>
        <v>3252</v>
      </c>
      <c r="M131" s="232"/>
      <c r="N131" s="232">
        <v>20000</v>
      </c>
      <c r="O131" s="232"/>
      <c r="P131" s="232"/>
      <c r="Q131" s="232"/>
      <c r="R131" s="232">
        <v>18000</v>
      </c>
      <c r="S131" s="303">
        <f t="shared" ref="S131:S136" si="15">T131*700+U131*72+V131*8+W131*10</f>
        <v>11520</v>
      </c>
      <c r="T131" s="232"/>
      <c r="U131" s="232">
        <v>144</v>
      </c>
      <c r="V131" s="232">
        <v>144</v>
      </c>
      <c r="W131" s="232"/>
      <c r="X131" s="232"/>
    </row>
    <row r="132" spans="1:173" s="101" customFormat="1" ht="40.5" hidden="1" customHeight="1" x14ac:dyDescent="0.3">
      <c r="A132" s="453">
        <v>111</v>
      </c>
      <c r="B132" s="218" t="s">
        <v>1397</v>
      </c>
      <c r="C132" s="151" t="s">
        <v>1496</v>
      </c>
      <c r="D132" s="226" t="s">
        <v>1497</v>
      </c>
      <c r="E132" s="151" t="s">
        <v>0</v>
      </c>
      <c r="F132" s="151" t="s">
        <v>1498</v>
      </c>
      <c r="G132" s="222">
        <v>350</v>
      </c>
      <c r="H132" s="225" t="s">
        <v>337</v>
      </c>
      <c r="I132" s="221" t="s">
        <v>1377</v>
      </c>
      <c r="J132" s="308">
        <f t="shared" ref="J132" si="16">SUM(K132:S132)</f>
        <v>7000000</v>
      </c>
      <c r="K132" s="232"/>
      <c r="L132" s="303">
        <f t="shared" ref="L132" si="17">K132*27.1%</f>
        <v>0</v>
      </c>
      <c r="M132" s="232">
        <v>548375</v>
      </c>
      <c r="N132" s="232">
        <v>134499</v>
      </c>
      <c r="O132" s="232"/>
      <c r="P132" s="232">
        <v>1403250</v>
      </c>
      <c r="Q132" s="232">
        <v>1209000</v>
      </c>
      <c r="R132" s="232">
        <v>3487516</v>
      </c>
      <c r="S132" s="303">
        <v>217360</v>
      </c>
      <c r="T132" s="232"/>
      <c r="U132" s="232"/>
      <c r="V132" s="232"/>
      <c r="W132" s="232"/>
      <c r="X132" s="319" t="s">
        <v>1974</v>
      </c>
    </row>
    <row r="133" spans="1:173" s="101" customFormat="1" ht="60.75" hidden="1" customHeight="1" x14ac:dyDescent="0.3">
      <c r="A133" s="453">
        <v>112</v>
      </c>
      <c r="B133" s="218" t="s">
        <v>1397</v>
      </c>
      <c r="C133" s="151" t="s">
        <v>1499</v>
      </c>
      <c r="D133" s="226" t="s">
        <v>462</v>
      </c>
      <c r="E133" s="151" t="s">
        <v>0</v>
      </c>
      <c r="F133" s="151" t="s">
        <v>1498</v>
      </c>
      <c r="G133" s="222">
        <v>400</v>
      </c>
      <c r="H133" s="204" t="s">
        <v>1500</v>
      </c>
      <c r="I133" s="221" t="s">
        <v>1377</v>
      </c>
      <c r="J133" s="308">
        <f t="shared" si="13"/>
        <v>0</v>
      </c>
      <c r="K133" s="232"/>
      <c r="L133" s="303">
        <f t="shared" si="14"/>
        <v>0</v>
      </c>
      <c r="M133" s="232"/>
      <c r="N133" s="232"/>
      <c r="O133" s="232"/>
      <c r="P133" s="232"/>
      <c r="Q133" s="232"/>
      <c r="R133" s="232"/>
      <c r="S133" s="303"/>
      <c r="T133" s="232"/>
      <c r="U133" s="232"/>
      <c r="V133" s="232"/>
      <c r="W133" s="232"/>
      <c r="X133" s="319"/>
    </row>
    <row r="134" spans="1:173" s="101" customFormat="1" ht="40.5" hidden="1" customHeight="1" x14ac:dyDescent="0.3">
      <c r="A134" s="453">
        <v>113</v>
      </c>
      <c r="B134" s="218" t="s">
        <v>1397</v>
      </c>
      <c r="C134" s="151" t="s">
        <v>1501</v>
      </c>
      <c r="D134" s="220" t="s">
        <v>1038</v>
      </c>
      <c r="E134" s="151" t="s">
        <v>1</v>
      </c>
      <c r="F134" s="151" t="s">
        <v>1498</v>
      </c>
      <c r="G134" s="222">
        <v>200</v>
      </c>
      <c r="H134" s="225" t="s">
        <v>337</v>
      </c>
      <c r="I134" s="221" t="s">
        <v>1377</v>
      </c>
      <c r="J134" s="308">
        <f t="shared" si="13"/>
        <v>59765</v>
      </c>
      <c r="K134" s="232">
        <v>15000</v>
      </c>
      <c r="L134" s="303">
        <f t="shared" si="14"/>
        <v>4065.0000000000005</v>
      </c>
      <c r="M134" s="232"/>
      <c r="N134" s="232">
        <v>23500</v>
      </c>
      <c r="O134" s="232"/>
      <c r="P134" s="232"/>
      <c r="Q134" s="232"/>
      <c r="R134" s="232">
        <v>10000</v>
      </c>
      <c r="S134" s="303">
        <f t="shared" si="15"/>
        <v>7200</v>
      </c>
      <c r="T134" s="232"/>
      <c r="U134" s="232">
        <v>90</v>
      </c>
      <c r="V134" s="232">
        <v>90</v>
      </c>
      <c r="W134" s="232"/>
      <c r="X134" s="232"/>
    </row>
    <row r="135" spans="1:173" s="101" customFormat="1" ht="46.5" hidden="1" customHeight="1" x14ac:dyDescent="0.3">
      <c r="A135" s="453">
        <v>114</v>
      </c>
      <c r="B135" s="218" t="s">
        <v>1397</v>
      </c>
      <c r="C135" s="151" t="s">
        <v>1502</v>
      </c>
      <c r="D135" s="220" t="s">
        <v>443</v>
      </c>
      <c r="E135" s="151" t="s">
        <v>10</v>
      </c>
      <c r="F135" s="151" t="s">
        <v>1498</v>
      </c>
      <c r="G135" s="222">
        <v>200</v>
      </c>
      <c r="H135" s="225" t="s">
        <v>337</v>
      </c>
      <c r="I135" s="221" t="s">
        <v>1377</v>
      </c>
      <c r="J135" s="308">
        <f t="shared" si="13"/>
        <v>154130</v>
      </c>
      <c r="K135" s="232">
        <v>30000</v>
      </c>
      <c r="L135" s="303">
        <f t="shared" si="14"/>
        <v>8130.0000000000009</v>
      </c>
      <c r="M135" s="232"/>
      <c r="N135" s="232">
        <v>40000</v>
      </c>
      <c r="O135" s="232"/>
      <c r="P135" s="232"/>
      <c r="Q135" s="232">
        <v>30000</v>
      </c>
      <c r="R135" s="232">
        <v>30000</v>
      </c>
      <c r="S135" s="303">
        <f t="shared" si="15"/>
        <v>16000</v>
      </c>
      <c r="T135" s="232"/>
      <c r="U135" s="232">
        <v>200</v>
      </c>
      <c r="V135" s="232">
        <v>200</v>
      </c>
      <c r="W135" s="232"/>
      <c r="X135" s="232"/>
    </row>
    <row r="136" spans="1:173" s="101" customFormat="1" ht="77.25" hidden="1" customHeight="1" x14ac:dyDescent="0.3">
      <c r="A136" s="453">
        <v>115</v>
      </c>
      <c r="B136" s="218" t="s">
        <v>1397</v>
      </c>
      <c r="C136" s="151" t="s">
        <v>1503</v>
      </c>
      <c r="D136" s="220" t="s">
        <v>489</v>
      </c>
      <c r="E136" s="151" t="s">
        <v>12</v>
      </c>
      <c r="F136" s="151" t="s">
        <v>1498</v>
      </c>
      <c r="G136" s="222">
        <v>100</v>
      </c>
      <c r="H136" s="225" t="s">
        <v>337</v>
      </c>
      <c r="I136" s="221" t="s">
        <v>1377</v>
      </c>
      <c r="J136" s="308">
        <f t="shared" si="13"/>
        <v>59765</v>
      </c>
      <c r="K136" s="232">
        <v>15000</v>
      </c>
      <c r="L136" s="303">
        <f t="shared" si="14"/>
        <v>4065.0000000000005</v>
      </c>
      <c r="M136" s="232"/>
      <c r="N136" s="232">
        <v>23500</v>
      </c>
      <c r="O136" s="232"/>
      <c r="P136" s="232"/>
      <c r="Q136" s="232"/>
      <c r="R136" s="232">
        <v>10000</v>
      </c>
      <c r="S136" s="303">
        <f t="shared" si="15"/>
        <v>7200</v>
      </c>
      <c r="T136" s="232"/>
      <c r="U136" s="232">
        <v>90</v>
      </c>
      <c r="V136" s="232">
        <v>90</v>
      </c>
      <c r="W136" s="232"/>
      <c r="X136" s="232"/>
    </row>
    <row r="137" spans="1:173" ht="46.5" hidden="1" customHeight="1" x14ac:dyDescent="0.3">
      <c r="A137" s="578"/>
      <c r="B137" s="200" t="s">
        <v>1407</v>
      </c>
      <c r="C137" s="200" t="s">
        <v>1407</v>
      </c>
      <c r="D137" s="216"/>
      <c r="E137" s="216"/>
      <c r="F137" s="216"/>
      <c r="G137" s="217"/>
      <c r="H137" s="216"/>
      <c r="I137" s="221" t="s">
        <v>1377</v>
      </c>
      <c r="J137" s="336">
        <f t="shared" ref="J137:J199" si="18">SUM(K137:S137)</f>
        <v>0</v>
      </c>
      <c r="K137" s="232"/>
      <c r="L137" s="303">
        <f t="shared" ref="L137:L196" si="19">K137*27.1%</f>
        <v>0</v>
      </c>
      <c r="M137" s="232"/>
      <c r="N137" s="232"/>
      <c r="O137" s="232"/>
      <c r="P137" s="232"/>
      <c r="Q137" s="232"/>
      <c r="R137" s="232"/>
      <c r="S137" s="303">
        <f t="shared" ref="S137:S199" si="20">T137*700+U137*72+V137*8+W137*10</f>
        <v>0</v>
      </c>
      <c r="T137" s="232"/>
      <c r="U137" s="232"/>
      <c r="V137" s="232"/>
      <c r="W137" s="232"/>
      <c r="X137" s="232"/>
    </row>
    <row r="138" spans="1:173" s="101" customFormat="1" ht="56.25" hidden="1" x14ac:dyDescent="0.3">
      <c r="A138" s="453">
        <v>116</v>
      </c>
      <c r="B138" s="218" t="s">
        <v>1407</v>
      </c>
      <c r="C138" s="219" t="s">
        <v>1504</v>
      </c>
      <c r="D138" s="220" t="s">
        <v>742</v>
      </c>
      <c r="E138" s="154" t="s">
        <v>13</v>
      </c>
      <c r="F138" s="151" t="s">
        <v>1505</v>
      </c>
      <c r="G138" s="151">
        <v>140</v>
      </c>
      <c r="H138" s="225" t="s">
        <v>337</v>
      </c>
      <c r="I138" s="221" t="s">
        <v>1377</v>
      </c>
      <c r="J138" s="336">
        <f t="shared" si="18"/>
        <v>0</v>
      </c>
      <c r="K138" s="232"/>
      <c r="L138" s="303">
        <f t="shared" si="19"/>
        <v>0</v>
      </c>
      <c r="M138" s="232"/>
      <c r="N138" s="232"/>
      <c r="O138" s="232"/>
      <c r="P138" s="232"/>
      <c r="Q138" s="232"/>
      <c r="R138" s="232"/>
      <c r="S138" s="303">
        <f t="shared" si="20"/>
        <v>0</v>
      </c>
      <c r="T138" s="232"/>
      <c r="U138" s="232"/>
      <c r="V138" s="232"/>
      <c r="W138" s="232"/>
      <c r="X138" s="232"/>
    </row>
    <row r="139" spans="1:173" s="101" customFormat="1" ht="56.25" hidden="1" x14ac:dyDescent="0.3">
      <c r="A139" s="453">
        <v>117</v>
      </c>
      <c r="B139" s="218" t="s">
        <v>1407</v>
      </c>
      <c r="C139" s="219" t="s">
        <v>1506</v>
      </c>
      <c r="D139" s="269" t="s">
        <v>742</v>
      </c>
      <c r="E139" s="155" t="s">
        <v>6</v>
      </c>
      <c r="F139" s="151" t="s">
        <v>1505</v>
      </c>
      <c r="G139" s="155">
        <v>60</v>
      </c>
      <c r="H139" s="225" t="s">
        <v>337</v>
      </c>
      <c r="I139" s="221" t="s">
        <v>1377</v>
      </c>
      <c r="J139" s="336">
        <f t="shared" si="18"/>
        <v>0</v>
      </c>
      <c r="K139" s="232"/>
      <c r="L139" s="303">
        <f t="shared" si="19"/>
        <v>0</v>
      </c>
      <c r="M139" s="232"/>
      <c r="N139" s="232"/>
      <c r="O139" s="232"/>
      <c r="P139" s="232"/>
      <c r="Q139" s="232"/>
      <c r="R139" s="232"/>
      <c r="S139" s="303">
        <f t="shared" si="20"/>
        <v>0</v>
      </c>
      <c r="T139" s="232"/>
      <c r="U139" s="232"/>
      <c r="V139" s="232"/>
      <c r="W139" s="232"/>
      <c r="X139" s="232"/>
    </row>
    <row r="140" spans="1:173" ht="47.25" hidden="1" customHeight="1" x14ac:dyDescent="0.3">
      <c r="A140" s="578"/>
      <c r="B140" s="200" t="s">
        <v>1510</v>
      </c>
      <c r="C140" s="200" t="s">
        <v>1510</v>
      </c>
      <c r="D140" s="216"/>
      <c r="E140" s="216"/>
      <c r="F140" s="216"/>
      <c r="G140" s="217"/>
      <c r="H140" s="216"/>
      <c r="I140" s="221" t="s">
        <v>1377</v>
      </c>
      <c r="J140" s="336">
        <f t="shared" si="18"/>
        <v>0</v>
      </c>
      <c r="K140" s="232"/>
      <c r="L140" s="303">
        <f t="shared" si="19"/>
        <v>0</v>
      </c>
      <c r="M140" s="232"/>
      <c r="N140" s="232"/>
      <c r="O140" s="232"/>
      <c r="P140" s="232"/>
      <c r="Q140" s="232"/>
      <c r="R140" s="232"/>
      <c r="S140" s="303">
        <f t="shared" si="20"/>
        <v>0</v>
      </c>
      <c r="T140" s="232"/>
      <c r="U140" s="232"/>
      <c r="V140" s="232"/>
      <c r="W140" s="232"/>
      <c r="X140" s="232"/>
    </row>
    <row r="141" spans="1:173" s="101" customFormat="1" ht="50.25" hidden="1" customHeight="1" x14ac:dyDescent="0.3">
      <c r="A141" s="453">
        <v>118</v>
      </c>
      <c r="B141" s="218" t="s">
        <v>1510</v>
      </c>
      <c r="C141" s="219" t="s">
        <v>1511</v>
      </c>
      <c r="D141" s="220" t="s">
        <v>458</v>
      </c>
      <c r="E141" s="151" t="s">
        <v>6</v>
      </c>
      <c r="F141" s="151" t="s">
        <v>59</v>
      </c>
      <c r="G141" s="151">
        <v>120</v>
      </c>
      <c r="H141" s="225" t="s">
        <v>337</v>
      </c>
      <c r="I141" s="221" t="s">
        <v>1377</v>
      </c>
      <c r="J141" s="336">
        <f t="shared" si="18"/>
        <v>0</v>
      </c>
      <c r="K141" s="232"/>
      <c r="L141" s="303">
        <f t="shared" si="19"/>
        <v>0</v>
      </c>
      <c r="M141" s="232"/>
      <c r="N141" s="232"/>
      <c r="O141" s="232"/>
      <c r="P141" s="232"/>
      <c r="Q141" s="232"/>
      <c r="R141" s="232"/>
      <c r="S141" s="303">
        <f t="shared" si="20"/>
        <v>0</v>
      </c>
      <c r="T141" s="232"/>
      <c r="U141" s="232"/>
      <c r="V141" s="232"/>
      <c r="W141" s="232"/>
      <c r="X141" s="232"/>
    </row>
    <row r="142" spans="1:173" s="131" customFormat="1" ht="51.75" hidden="1" customHeight="1" x14ac:dyDescent="0.3">
      <c r="A142" s="578"/>
      <c r="B142" s="200" t="s">
        <v>1507</v>
      </c>
      <c r="C142" s="200" t="s">
        <v>1507</v>
      </c>
      <c r="D142" s="216"/>
      <c r="E142" s="216"/>
      <c r="F142" s="216"/>
      <c r="G142" s="217"/>
      <c r="H142" s="216"/>
      <c r="I142" s="221" t="s">
        <v>1377</v>
      </c>
      <c r="J142" s="336">
        <f t="shared" si="18"/>
        <v>0</v>
      </c>
      <c r="K142" s="232"/>
      <c r="L142" s="303">
        <f t="shared" si="19"/>
        <v>0</v>
      </c>
      <c r="M142" s="232"/>
      <c r="N142" s="232"/>
      <c r="O142" s="232"/>
      <c r="P142" s="232"/>
      <c r="Q142" s="232"/>
      <c r="R142" s="232"/>
      <c r="S142" s="303">
        <f t="shared" si="20"/>
        <v>0</v>
      </c>
      <c r="T142" s="232"/>
      <c r="U142" s="232"/>
      <c r="V142" s="232"/>
      <c r="W142" s="232"/>
      <c r="X142" s="232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/>
      <c r="EL142" s="101"/>
      <c r="EM142" s="101"/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01"/>
      <c r="EY142" s="101"/>
      <c r="EZ142" s="101"/>
      <c r="FA142" s="101"/>
      <c r="FB142" s="101"/>
      <c r="FC142" s="101"/>
      <c r="FD142" s="101"/>
      <c r="FE142" s="101"/>
      <c r="FF142" s="101"/>
      <c r="FG142" s="101"/>
      <c r="FH142" s="101"/>
      <c r="FI142" s="101"/>
      <c r="FJ142" s="101"/>
      <c r="FK142" s="101"/>
      <c r="FL142" s="101"/>
      <c r="FM142" s="101"/>
      <c r="FN142" s="101"/>
      <c r="FO142" s="101"/>
      <c r="FP142" s="101"/>
      <c r="FQ142" s="101"/>
    </row>
    <row r="143" spans="1:173" s="101" customFormat="1" ht="45.75" hidden="1" customHeight="1" x14ac:dyDescent="0.3">
      <c r="A143" s="453">
        <v>119</v>
      </c>
      <c r="B143" s="218" t="s">
        <v>1507</v>
      </c>
      <c r="C143" s="219" t="s">
        <v>1508</v>
      </c>
      <c r="D143" s="220"/>
      <c r="E143" s="151" t="s">
        <v>10</v>
      </c>
      <c r="F143" s="151" t="s">
        <v>1509</v>
      </c>
      <c r="G143" s="151">
        <v>120</v>
      </c>
      <c r="H143" s="225" t="s">
        <v>337</v>
      </c>
      <c r="I143" s="221" t="s">
        <v>1377</v>
      </c>
      <c r="J143" s="336">
        <f t="shared" si="18"/>
        <v>0</v>
      </c>
      <c r="K143" s="232"/>
      <c r="L143" s="303">
        <f t="shared" si="19"/>
        <v>0</v>
      </c>
      <c r="M143" s="232"/>
      <c r="N143" s="232"/>
      <c r="O143" s="232"/>
      <c r="P143" s="232"/>
      <c r="Q143" s="232"/>
      <c r="R143" s="232"/>
      <c r="S143" s="303">
        <f t="shared" si="20"/>
        <v>0</v>
      </c>
      <c r="T143" s="232"/>
      <c r="U143" s="232"/>
      <c r="V143" s="232"/>
      <c r="W143" s="232"/>
      <c r="X143" s="232"/>
    </row>
    <row r="144" spans="1:173" ht="20.25" hidden="1" x14ac:dyDescent="0.3">
      <c r="A144" s="578"/>
      <c r="B144" s="200" t="s">
        <v>72</v>
      </c>
      <c r="C144" s="200"/>
      <c r="D144" s="216"/>
      <c r="E144" s="216"/>
      <c r="F144" s="216"/>
      <c r="G144" s="217"/>
      <c r="H144" s="216"/>
      <c r="I144" s="228" t="s">
        <v>1373</v>
      </c>
      <c r="J144" s="336">
        <f t="shared" si="18"/>
        <v>0</v>
      </c>
      <c r="K144" s="232"/>
      <c r="L144" s="303">
        <f t="shared" si="19"/>
        <v>0</v>
      </c>
      <c r="M144" s="232"/>
      <c r="N144" s="232"/>
      <c r="O144" s="232"/>
      <c r="P144" s="232"/>
      <c r="Q144" s="232"/>
      <c r="R144" s="232"/>
      <c r="S144" s="303">
        <f t="shared" si="20"/>
        <v>0</v>
      </c>
      <c r="T144" s="232"/>
      <c r="U144" s="232"/>
      <c r="V144" s="232"/>
      <c r="W144" s="232"/>
      <c r="X144" s="232"/>
    </row>
    <row r="145" spans="1:173" s="101" customFormat="1" ht="56.25" hidden="1" x14ac:dyDescent="0.3">
      <c r="A145" s="453">
        <v>120</v>
      </c>
      <c r="B145" s="218" t="s">
        <v>72</v>
      </c>
      <c r="C145" s="219" t="s">
        <v>697</v>
      </c>
      <c r="D145" s="226" t="s">
        <v>58</v>
      </c>
      <c r="E145" s="151" t="s">
        <v>16</v>
      </c>
      <c r="F145" s="151" t="s">
        <v>226</v>
      </c>
      <c r="G145" s="222">
        <v>80</v>
      </c>
      <c r="H145" s="225" t="s">
        <v>698</v>
      </c>
      <c r="I145" s="228" t="s">
        <v>1373</v>
      </c>
      <c r="J145" s="336">
        <f t="shared" si="18"/>
        <v>0</v>
      </c>
      <c r="K145" s="232"/>
      <c r="L145" s="303">
        <f t="shared" si="19"/>
        <v>0</v>
      </c>
      <c r="M145" s="232"/>
      <c r="N145" s="232"/>
      <c r="O145" s="232"/>
      <c r="P145" s="232"/>
      <c r="Q145" s="232"/>
      <c r="R145" s="232"/>
      <c r="S145" s="303">
        <f t="shared" si="20"/>
        <v>0</v>
      </c>
      <c r="T145" s="232"/>
      <c r="U145" s="232"/>
      <c r="V145" s="232"/>
      <c r="W145" s="232"/>
      <c r="X145" s="232"/>
    </row>
    <row r="146" spans="1:173" s="101" customFormat="1" ht="56.25" hidden="1" x14ac:dyDescent="0.3">
      <c r="A146" s="453">
        <v>121</v>
      </c>
      <c r="B146" s="218" t="s">
        <v>72</v>
      </c>
      <c r="C146" s="219" t="s">
        <v>699</v>
      </c>
      <c r="D146" s="226" t="s">
        <v>5</v>
      </c>
      <c r="E146" s="151" t="s">
        <v>0</v>
      </c>
      <c r="F146" s="151" t="s">
        <v>226</v>
      </c>
      <c r="G146" s="222">
        <v>60</v>
      </c>
      <c r="H146" s="225" t="s">
        <v>698</v>
      </c>
      <c r="I146" s="228" t="s">
        <v>1373</v>
      </c>
      <c r="J146" s="336">
        <f t="shared" si="18"/>
        <v>0</v>
      </c>
      <c r="K146" s="232"/>
      <c r="L146" s="303">
        <f t="shared" si="19"/>
        <v>0</v>
      </c>
      <c r="M146" s="232"/>
      <c r="N146" s="232"/>
      <c r="O146" s="232"/>
      <c r="P146" s="232"/>
      <c r="Q146" s="232"/>
      <c r="R146" s="232"/>
      <c r="S146" s="303">
        <f t="shared" si="20"/>
        <v>0</v>
      </c>
      <c r="T146" s="232"/>
      <c r="U146" s="232"/>
      <c r="V146" s="232"/>
      <c r="W146" s="232"/>
      <c r="X146" s="232"/>
    </row>
    <row r="147" spans="1:173" s="101" customFormat="1" ht="56.25" hidden="1" x14ac:dyDescent="0.3">
      <c r="A147" s="453">
        <v>122</v>
      </c>
      <c r="B147" s="218" t="s">
        <v>72</v>
      </c>
      <c r="C147" s="219" t="s">
        <v>700</v>
      </c>
      <c r="D147" s="226" t="s">
        <v>23</v>
      </c>
      <c r="E147" s="151" t="s">
        <v>33</v>
      </c>
      <c r="F147" s="151" t="s">
        <v>226</v>
      </c>
      <c r="G147" s="222">
        <v>60</v>
      </c>
      <c r="H147" s="225" t="s">
        <v>698</v>
      </c>
      <c r="I147" s="228" t="s">
        <v>1373</v>
      </c>
      <c r="J147" s="336">
        <f t="shared" si="18"/>
        <v>0</v>
      </c>
      <c r="K147" s="232"/>
      <c r="L147" s="303">
        <f t="shared" si="19"/>
        <v>0</v>
      </c>
      <c r="M147" s="232"/>
      <c r="N147" s="232"/>
      <c r="O147" s="232"/>
      <c r="P147" s="232"/>
      <c r="Q147" s="232"/>
      <c r="R147" s="232"/>
      <c r="S147" s="303">
        <f t="shared" si="20"/>
        <v>0</v>
      </c>
      <c r="T147" s="232"/>
      <c r="U147" s="232"/>
      <c r="V147" s="232"/>
      <c r="W147" s="232"/>
      <c r="X147" s="232"/>
    </row>
    <row r="148" spans="1:173" s="101" customFormat="1" ht="56.25" hidden="1" x14ac:dyDescent="0.3">
      <c r="A148" s="453">
        <v>123</v>
      </c>
      <c r="B148" s="218" t="s">
        <v>72</v>
      </c>
      <c r="C148" s="219" t="s">
        <v>2181</v>
      </c>
      <c r="D148" s="226" t="s">
        <v>126</v>
      </c>
      <c r="E148" s="151" t="s">
        <v>1</v>
      </c>
      <c r="F148" s="151" t="s">
        <v>226</v>
      </c>
      <c r="G148" s="222">
        <v>60</v>
      </c>
      <c r="H148" s="225" t="s">
        <v>698</v>
      </c>
      <c r="I148" s="228" t="s">
        <v>1373</v>
      </c>
      <c r="J148" s="336">
        <f t="shared" si="18"/>
        <v>0</v>
      </c>
      <c r="K148" s="232"/>
      <c r="L148" s="303">
        <f t="shared" si="19"/>
        <v>0</v>
      </c>
      <c r="M148" s="232"/>
      <c r="N148" s="232"/>
      <c r="O148" s="232"/>
      <c r="P148" s="232"/>
      <c r="Q148" s="232"/>
      <c r="R148" s="232"/>
      <c r="S148" s="303">
        <f t="shared" si="20"/>
        <v>0</v>
      </c>
      <c r="T148" s="232"/>
      <c r="U148" s="232"/>
      <c r="V148" s="232"/>
      <c r="W148" s="232"/>
      <c r="X148" s="232"/>
    </row>
    <row r="149" spans="1:173" s="101" customFormat="1" ht="56.25" hidden="1" x14ac:dyDescent="0.3">
      <c r="A149" s="453">
        <v>124</v>
      </c>
      <c r="B149" s="218" t="s">
        <v>72</v>
      </c>
      <c r="C149" s="219" t="s">
        <v>701</v>
      </c>
      <c r="D149" s="226" t="s">
        <v>1540</v>
      </c>
      <c r="E149" s="151" t="s">
        <v>1</v>
      </c>
      <c r="F149" s="151" t="s">
        <v>226</v>
      </c>
      <c r="G149" s="222">
        <v>80</v>
      </c>
      <c r="H149" s="225" t="s">
        <v>698</v>
      </c>
      <c r="I149" s="228" t="s">
        <v>1373</v>
      </c>
      <c r="J149" s="336">
        <f t="shared" si="18"/>
        <v>66855</v>
      </c>
      <c r="K149" s="172">
        <v>25000</v>
      </c>
      <c r="L149" s="225">
        <f t="shared" si="19"/>
        <v>6775.0000000000009</v>
      </c>
      <c r="M149" s="172"/>
      <c r="N149" s="172">
        <v>20000</v>
      </c>
      <c r="O149" s="172"/>
      <c r="P149" s="172"/>
      <c r="Q149" s="172"/>
      <c r="R149" s="172"/>
      <c r="S149" s="303">
        <f t="shared" si="20"/>
        <v>15080</v>
      </c>
      <c r="T149" s="172">
        <v>20</v>
      </c>
      <c r="U149" s="172"/>
      <c r="V149" s="172">
        <v>60</v>
      </c>
      <c r="W149" s="172">
        <v>60</v>
      </c>
      <c r="X149" s="172"/>
    </row>
    <row r="150" spans="1:173" s="131" customFormat="1" ht="57" hidden="1" customHeight="1" x14ac:dyDescent="0.3">
      <c r="A150" s="578"/>
      <c r="B150" s="240" t="s">
        <v>103</v>
      </c>
      <c r="C150" s="240" t="s">
        <v>103</v>
      </c>
      <c r="D150" s="252"/>
      <c r="E150" s="252"/>
      <c r="F150" s="252"/>
      <c r="G150" s="253"/>
      <c r="H150" s="252"/>
      <c r="I150" s="225" t="s">
        <v>1374</v>
      </c>
      <c r="J150" s="336">
        <f t="shared" si="18"/>
        <v>0</v>
      </c>
      <c r="K150" s="232"/>
      <c r="L150" s="303">
        <f t="shared" si="19"/>
        <v>0</v>
      </c>
      <c r="M150" s="232"/>
      <c r="N150" s="232"/>
      <c r="O150" s="232"/>
      <c r="P150" s="232"/>
      <c r="Q150" s="232"/>
      <c r="R150" s="232"/>
      <c r="S150" s="303">
        <f t="shared" si="20"/>
        <v>0</v>
      </c>
      <c r="T150" s="232"/>
      <c r="U150" s="232"/>
      <c r="V150" s="232"/>
      <c r="W150" s="232"/>
      <c r="X150" s="232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  <c r="FO150" s="101"/>
      <c r="FP150" s="101"/>
      <c r="FQ150" s="101"/>
    </row>
    <row r="151" spans="1:173" s="101" customFormat="1" ht="37.5" hidden="1" x14ac:dyDescent="0.3">
      <c r="A151" s="453">
        <v>125</v>
      </c>
      <c r="B151" s="244" t="s">
        <v>103</v>
      </c>
      <c r="C151" s="250" t="s">
        <v>1323</v>
      </c>
      <c r="D151" s="251" t="s">
        <v>1214</v>
      </c>
      <c r="E151" s="247" t="s">
        <v>13</v>
      </c>
      <c r="F151" s="248" t="s">
        <v>228</v>
      </c>
      <c r="G151" s="254">
        <v>150</v>
      </c>
      <c r="H151" s="446" t="s">
        <v>337</v>
      </c>
      <c r="I151" s="225" t="s">
        <v>1374</v>
      </c>
      <c r="J151" s="336">
        <f>SUM(K151:S151)</f>
        <v>62590.720000000001</v>
      </c>
      <c r="K151" s="232">
        <v>44320</v>
      </c>
      <c r="L151" s="303">
        <f>K151*27.1%</f>
        <v>12010.720000000001</v>
      </c>
      <c r="M151" s="232"/>
      <c r="N151" s="232"/>
      <c r="O151" s="232"/>
      <c r="P151" s="232"/>
      <c r="Q151" s="232"/>
      <c r="R151" s="232"/>
      <c r="S151" s="303">
        <f>T151*700+U151*72+V151*8+W151*10</f>
        <v>6260</v>
      </c>
      <c r="T151" s="232">
        <v>2</v>
      </c>
      <c r="U151" s="232">
        <v>60</v>
      </c>
      <c r="V151" s="232">
        <v>60</v>
      </c>
      <c r="W151" s="232">
        <v>6</v>
      </c>
      <c r="X151" s="232"/>
    </row>
    <row r="152" spans="1:173" s="101" customFormat="1" ht="37.5" hidden="1" x14ac:dyDescent="0.3">
      <c r="A152" s="453">
        <v>126</v>
      </c>
      <c r="B152" s="244" t="s">
        <v>103</v>
      </c>
      <c r="C152" s="250" t="s">
        <v>1324</v>
      </c>
      <c r="D152" s="251" t="s">
        <v>774</v>
      </c>
      <c r="E152" s="248" t="s">
        <v>2</v>
      </c>
      <c r="F152" s="248" t="s">
        <v>228</v>
      </c>
      <c r="G152" s="254">
        <v>180</v>
      </c>
      <c r="H152" s="446" t="s">
        <v>337</v>
      </c>
      <c r="I152" s="225" t="s">
        <v>1374</v>
      </c>
      <c r="J152" s="336">
        <f t="shared" si="18"/>
        <v>62590.720000000001</v>
      </c>
      <c r="K152" s="232">
        <v>44320</v>
      </c>
      <c r="L152" s="303">
        <f t="shared" ref="L152:L161" si="21">K152*27.1%</f>
        <v>12010.720000000001</v>
      </c>
      <c r="M152" s="232"/>
      <c r="N152" s="232"/>
      <c r="O152" s="232"/>
      <c r="P152" s="232"/>
      <c r="Q152" s="232"/>
      <c r="R152" s="232"/>
      <c r="S152" s="303">
        <f t="shared" si="20"/>
        <v>6260</v>
      </c>
      <c r="T152" s="232">
        <v>2</v>
      </c>
      <c r="U152" s="232">
        <v>60</v>
      </c>
      <c r="V152" s="232">
        <v>60</v>
      </c>
      <c r="W152" s="232">
        <v>6</v>
      </c>
      <c r="X152" s="232"/>
    </row>
    <row r="153" spans="1:173" s="101" customFormat="1" ht="37.5" hidden="1" x14ac:dyDescent="0.3">
      <c r="A153" s="453">
        <v>127</v>
      </c>
      <c r="B153" s="244" t="s">
        <v>103</v>
      </c>
      <c r="C153" s="250" t="s">
        <v>1325</v>
      </c>
      <c r="D153" s="251" t="s">
        <v>213</v>
      </c>
      <c r="E153" s="247" t="s">
        <v>16</v>
      </c>
      <c r="F153" s="248" t="s">
        <v>228</v>
      </c>
      <c r="G153" s="254">
        <v>180</v>
      </c>
      <c r="H153" s="446" t="s">
        <v>337</v>
      </c>
      <c r="I153" s="225" t="s">
        <v>1374</v>
      </c>
      <c r="J153" s="336">
        <f t="shared" si="18"/>
        <v>62590.720000000001</v>
      </c>
      <c r="K153" s="232">
        <v>44320</v>
      </c>
      <c r="L153" s="303">
        <f t="shared" si="21"/>
        <v>12010.720000000001</v>
      </c>
      <c r="M153" s="232"/>
      <c r="N153" s="232"/>
      <c r="O153" s="232"/>
      <c r="P153" s="232"/>
      <c r="Q153" s="232"/>
      <c r="R153" s="232"/>
      <c r="S153" s="303">
        <f t="shared" si="20"/>
        <v>6260</v>
      </c>
      <c r="T153" s="232">
        <v>2</v>
      </c>
      <c r="U153" s="232">
        <v>60</v>
      </c>
      <c r="V153" s="232">
        <v>60</v>
      </c>
      <c r="W153" s="232">
        <v>6</v>
      </c>
      <c r="X153" s="232"/>
    </row>
    <row r="154" spans="1:173" s="101" customFormat="1" ht="37.5" hidden="1" x14ac:dyDescent="0.3">
      <c r="A154" s="453">
        <v>128</v>
      </c>
      <c r="B154" s="244" t="s">
        <v>103</v>
      </c>
      <c r="C154" s="250" t="s">
        <v>1326</v>
      </c>
      <c r="D154" s="251" t="s">
        <v>1327</v>
      </c>
      <c r="E154" s="247" t="s">
        <v>12</v>
      </c>
      <c r="F154" s="248" t="s">
        <v>228</v>
      </c>
      <c r="G154" s="254">
        <v>160</v>
      </c>
      <c r="H154" s="446" t="s">
        <v>337</v>
      </c>
      <c r="I154" s="225" t="s">
        <v>1374</v>
      </c>
      <c r="J154" s="336">
        <f t="shared" si="18"/>
        <v>62590.720000000001</v>
      </c>
      <c r="K154" s="232">
        <v>44320</v>
      </c>
      <c r="L154" s="303">
        <f t="shared" si="21"/>
        <v>12010.720000000001</v>
      </c>
      <c r="M154" s="232"/>
      <c r="N154" s="232"/>
      <c r="O154" s="232"/>
      <c r="P154" s="232"/>
      <c r="Q154" s="232"/>
      <c r="R154" s="232"/>
      <c r="S154" s="303">
        <f t="shared" si="20"/>
        <v>6260</v>
      </c>
      <c r="T154" s="232">
        <v>2</v>
      </c>
      <c r="U154" s="232">
        <v>60</v>
      </c>
      <c r="V154" s="232">
        <v>60</v>
      </c>
      <c r="W154" s="232">
        <v>6</v>
      </c>
      <c r="X154" s="232"/>
    </row>
    <row r="155" spans="1:173" s="101" customFormat="1" ht="37.5" hidden="1" x14ac:dyDescent="0.3">
      <c r="A155" s="453">
        <v>129</v>
      </c>
      <c r="B155" s="244" t="s">
        <v>103</v>
      </c>
      <c r="C155" s="250" t="s">
        <v>1328</v>
      </c>
      <c r="D155" s="251" t="s">
        <v>21</v>
      </c>
      <c r="E155" s="248" t="s">
        <v>0</v>
      </c>
      <c r="F155" s="248" t="s">
        <v>228</v>
      </c>
      <c r="G155" s="254">
        <v>160</v>
      </c>
      <c r="H155" s="446" t="s">
        <v>337</v>
      </c>
      <c r="I155" s="225" t="s">
        <v>1374</v>
      </c>
      <c r="J155" s="336">
        <f t="shared" si="18"/>
        <v>62590.720000000001</v>
      </c>
      <c r="K155" s="232">
        <v>44320</v>
      </c>
      <c r="L155" s="303">
        <f t="shared" si="21"/>
        <v>12010.720000000001</v>
      </c>
      <c r="M155" s="232"/>
      <c r="N155" s="232"/>
      <c r="O155" s="232"/>
      <c r="P155" s="232"/>
      <c r="Q155" s="232"/>
      <c r="R155" s="232"/>
      <c r="S155" s="303">
        <f t="shared" si="20"/>
        <v>6260</v>
      </c>
      <c r="T155" s="232">
        <v>2</v>
      </c>
      <c r="U155" s="232">
        <v>60</v>
      </c>
      <c r="V155" s="232">
        <v>60</v>
      </c>
      <c r="W155" s="232">
        <v>6</v>
      </c>
      <c r="X155" s="232"/>
    </row>
    <row r="156" spans="1:173" s="101" customFormat="1" ht="20.25" hidden="1" x14ac:dyDescent="0.3">
      <c r="A156" s="453">
        <v>130</v>
      </c>
      <c r="B156" s="244" t="s">
        <v>103</v>
      </c>
      <c r="C156" s="250" t="s">
        <v>229</v>
      </c>
      <c r="D156" s="251" t="s">
        <v>5</v>
      </c>
      <c r="E156" s="248" t="s">
        <v>0</v>
      </c>
      <c r="F156" s="248" t="s">
        <v>155</v>
      </c>
      <c r="G156" s="254">
        <v>100</v>
      </c>
      <c r="H156" s="446" t="s">
        <v>337</v>
      </c>
      <c r="I156" s="225" t="s">
        <v>1374</v>
      </c>
      <c r="J156" s="336">
        <f t="shared" si="18"/>
        <v>67390.720000000001</v>
      </c>
      <c r="K156" s="232">
        <v>44320</v>
      </c>
      <c r="L156" s="303">
        <f t="shared" si="21"/>
        <v>12010.720000000001</v>
      </c>
      <c r="M156" s="232"/>
      <c r="N156" s="232"/>
      <c r="O156" s="232">
        <v>2000</v>
      </c>
      <c r="P156" s="232">
        <v>2800</v>
      </c>
      <c r="Q156" s="232"/>
      <c r="R156" s="232"/>
      <c r="S156" s="303">
        <f t="shared" si="20"/>
        <v>6260</v>
      </c>
      <c r="T156" s="232">
        <v>2</v>
      </c>
      <c r="U156" s="232">
        <v>60</v>
      </c>
      <c r="V156" s="232">
        <v>60</v>
      </c>
      <c r="W156" s="232">
        <v>6</v>
      </c>
      <c r="X156" s="232"/>
    </row>
    <row r="157" spans="1:173" s="101" customFormat="1" ht="20.25" hidden="1" x14ac:dyDescent="0.3">
      <c r="A157" s="453">
        <v>131</v>
      </c>
      <c r="B157" s="244" t="s">
        <v>103</v>
      </c>
      <c r="C157" s="250" t="s">
        <v>230</v>
      </c>
      <c r="D157" s="246" t="s">
        <v>193</v>
      </c>
      <c r="E157" s="248" t="s">
        <v>18</v>
      </c>
      <c r="F157" s="247" t="s">
        <v>231</v>
      </c>
      <c r="G157" s="249">
        <v>100</v>
      </c>
      <c r="H157" s="446" t="s">
        <v>337</v>
      </c>
      <c r="I157" s="225" t="s">
        <v>1374</v>
      </c>
      <c r="J157" s="336">
        <f t="shared" si="18"/>
        <v>68590.720000000001</v>
      </c>
      <c r="K157" s="232">
        <v>44320</v>
      </c>
      <c r="L157" s="303">
        <f t="shared" si="21"/>
        <v>12010.720000000001</v>
      </c>
      <c r="M157" s="232"/>
      <c r="N157" s="232"/>
      <c r="O157" s="232">
        <v>3200</v>
      </c>
      <c r="P157" s="232">
        <v>2800</v>
      </c>
      <c r="Q157" s="232"/>
      <c r="R157" s="232"/>
      <c r="S157" s="303">
        <f t="shared" si="20"/>
        <v>6260</v>
      </c>
      <c r="T157" s="232">
        <v>2</v>
      </c>
      <c r="U157" s="232">
        <v>60</v>
      </c>
      <c r="V157" s="232">
        <v>60</v>
      </c>
      <c r="W157" s="232">
        <v>6</v>
      </c>
      <c r="X157" s="232"/>
    </row>
    <row r="158" spans="1:173" s="101" customFormat="1" ht="37.5" hidden="1" x14ac:dyDescent="0.3">
      <c r="A158" s="453">
        <v>132</v>
      </c>
      <c r="B158" s="244" t="s">
        <v>103</v>
      </c>
      <c r="C158" s="250" t="s">
        <v>1329</v>
      </c>
      <c r="D158" s="246" t="s">
        <v>253</v>
      </c>
      <c r="E158" s="248" t="s">
        <v>45</v>
      </c>
      <c r="F158" s="247" t="s">
        <v>228</v>
      </c>
      <c r="G158" s="249">
        <v>160</v>
      </c>
      <c r="H158" s="446" t="s">
        <v>337</v>
      </c>
      <c r="I158" s="225" t="s">
        <v>1374</v>
      </c>
      <c r="J158" s="472">
        <f t="shared" si="18"/>
        <v>62590.720000000001</v>
      </c>
      <c r="K158" s="461">
        <v>44320</v>
      </c>
      <c r="L158" s="462">
        <f t="shared" si="21"/>
        <v>12010.720000000001</v>
      </c>
      <c r="M158" s="461"/>
      <c r="N158" s="461"/>
      <c r="O158" s="461"/>
      <c r="P158" s="461"/>
      <c r="Q158" s="461"/>
      <c r="R158" s="461"/>
      <c r="S158" s="462">
        <f t="shared" si="20"/>
        <v>6260</v>
      </c>
      <c r="T158" s="461">
        <v>2</v>
      </c>
      <c r="U158" s="461">
        <v>60</v>
      </c>
      <c r="V158" s="461">
        <v>60</v>
      </c>
      <c r="W158" s="461">
        <v>6</v>
      </c>
      <c r="X158" s="461"/>
    </row>
    <row r="159" spans="1:173" s="466" customFormat="1" ht="37.5" hidden="1" x14ac:dyDescent="0.3">
      <c r="A159" s="453">
        <v>133</v>
      </c>
      <c r="B159" s="244" t="s">
        <v>103</v>
      </c>
      <c r="C159" s="245" t="s">
        <v>1330</v>
      </c>
      <c r="D159" s="246" t="s">
        <v>174</v>
      </c>
      <c r="E159" s="248" t="s">
        <v>33</v>
      </c>
      <c r="F159" s="247" t="s">
        <v>1331</v>
      </c>
      <c r="G159" s="249">
        <v>160</v>
      </c>
      <c r="H159" s="446" t="s">
        <v>337</v>
      </c>
      <c r="I159" s="225" t="s">
        <v>1374</v>
      </c>
      <c r="J159" s="404">
        <f t="shared" si="18"/>
        <v>67390.720000000001</v>
      </c>
      <c r="K159" s="466">
        <v>44320</v>
      </c>
      <c r="L159" s="403">
        <f t="shared" si="21"/>
        <v>12010.720000000001</v>
      </c>
      <c r="O159" s="466">
        <v>2000</v>
      </c>
      <c r="P159" s="466">
        <v>2800</v>
      </c>
      <c r="S159" s="403">
        <f t="shared" si="20"/>
        <v>6260</v>
      </c>
      <c r="T159" s="466">
        <v>2</v>
      </c>
      <c r="U159" s="466">
        <v>60</v>
      </c>
      <c r="V159" s="466">
        <v>60</v>
      </c>
      <c r="W159" s="466">
        <v>6</v>
      </c>
    </row>
    <row r="160" spans="1:173" s="466" customFormat="1" ht="37.5" hidden="1" x14ac:dyDescent="0.3">
      <c r="A160" s="453">
        <v>134</v>
      </c>
      <c r="B160" s="244" t="s">
        <v>103</v>
      </c>
      <c r="C160" s="245" t="s">
        <v>1332</v>
      </c>
      <c r="D160" s="246" t="s">
        <v>1333</v>
      </c>
      <c r="E160" s="248" t="s">
        <v>46</v>
      </c>
      <c r="F160" s="247" t="s">
        <v>228</v>
      </c>
      <c r="G160" s="249">
        <v>160</v>
      </c>
      <c r="H160" s="454" t="s">
        <v>337</v>
      </c>
      <c r="I160" s="225" t="s">
        <v>1374</v>
      </c>
      <c r="J160" s="404">
        <f t="shared" si="18"/>
        <v>62590.720000000001</v>
      </c>
      <c r="K160" s="466">
        <v>44320</v>
      </c>
      <c r="L160" s="403">
        <f t="shared" si="21"/>
        <v>12010.720000000001</v>
      </c>
      <c r="S160" s="403">
        <f t="shared" si="20"/>
        <v>6260</v>
      </c>
      <c r="T160" s="466">
        <v>2</v>
      </c>
      <c r="U160" s="466">
        <v>60</v>
      </c>
      <c r="V160" s="466">
        <v>60</v>
      </c>
      <c r="W160" s="466">
        <v>6</v>
      </c>
    </row>
    <row r="161" spans="1:173" s="466" customFormat="1" ht="37.5" hidden="1" x14ac:dyDescent="0.3">
      <c r="A161" s="453">
        <v>135</v>
      </c>
      <c r="B161" s="244" t="s">
        <v>103</v>
      </c>
      <c r="C161" s="245" t="s">
        <v>377</v>
      </c>
      <c r="D161" s="246" t="s">
        <v>1334</v>
      </c>
      <c r="E161" s="248" t="s">
        <v>10</v>
      </c>
      <c r="F161" s="247" t="s">
        <v>231</v>
      </c>
      <c r="G161" s="249">
        <v>160</v>
      </c>
      <c r="H161" s="446" t="s">
        <v>337</v>
      </c>
      <c r="I161" s="225" t="s">
        <v>1374</v>
      </c>
      <c r="J161" s="404">
        <f t="shared" si="18"/>
        <v>68590.720000000001</v>
      </c>
      <c r="K161" s="466">
        <v>44320</v>
      </c>
      <c r="L161" s="403">
        <f t="shared" si="21"/>
        <v>12010.720000000001</v>
      </c>
      <c r="O161" s="466">
        <v>3200</v>
      </c>
      <c r="P161" s="466">
        <v>2800</v>
      </c>
      <c r="S161" s="403">
        <f t="shared" si="20"/>
        <v>6260</v>
      </c>
      <c r="T161" s="466">
        <v>2</v>
      </c>
      <c r="U161" s="466">
        <v>60</v>
      </c>
      <c r="V161" s="466">
        <v>60</v>
      </c>
      <c r="W161" s="466">
        <v>6</v>
      </c>
    </row>
    <row r="162" spans="1:173" s="468" customFormat="1" ht="20.25" hidden="1" x14ac:dyDescent="0.3">
      <c r="A162" s="578"/>
      <c r="B162" s="200" t="s">
        <v>161</v>
      </c>
      <c r="C162" s="264"/>
      <c r="D162" s="216"/>
      <c r="E162" s="216"/>
      <c r="F162" s="216"/>
      <c r="G162" s="217"/>
      <c r="H162" s="216"/>
      <c r="I162" s="228" t="s">
        <v>1373</v>
      </c>
      <c r="J162" s="404">
        <f t="shared" si="18"/>
        <v>0</v>
      </c>
      <c r="K162" s="466"/>
      <c r="L162" s="403">
        <f t="shared" si="19"/>
        <v>0</v>
      </c>
      <c r="M162" s="466"/>
      <c r="N162" s="466"/>
      <c r="O162" s="466"/>
      <c r="P162" s="466"/>
      <c r="Q162" s="466"/>
      <c r="R162" s="466"/>
      <c r="S162" s="403">
        <f t="shared" si="20"/>
        <v>0</v>
      </c>
      <c r="T162" s="466"/>
      <c r="U162" s="466"/>
      <c r="V162" s="466"/>
      <c r="W162" s="466"/>
      <c r="X162" s="466"/>
      <c r="Y162" s="466"/>
      <c r="Z162" s="466"/>
      <c r="AA162" s="466"/>
      <c r="AB162" s="466"/>
      <c r="AC162" s="466"/>
      <c r="AD162" s="466"/>
      <c r="AE162" s="466"/>
      <c r="AF162" s="466"/>
      <c r="AG162" s="466"/>
      <c r="AH162" s="466"/>
      <c r="AI162" s="466"/>
      <c r="AJ162" s="466"/>
      <c r="AK162" s="466"/>
      <c r="AL162" s="466"/>
      <c r="AM162" s="466"/>
      <c r="AN162" s="466"/>
      <c r="AO162" s="466"/>
      <c r="AP162" s="466"/>
      <c r="AQ162" s="466"/>
      <c r="AR162" s="466"/>
      <c r="AS162" s="466"/>
      <c r="AT162" s="466"/>
      <c r="AU162" s="466"/>
      <c r="AV162" s="466"/>
      <c r="AW162" s="466"/>
      <c r="AX162" s="466"/>
      <c r="AY162" s="466"/>
      <c r="AZ162" s="466"/>
      <c r="BA162" s="466"/>
      <c r="BB162" s="466"/>
      <c r="BC162" s="466"/>
      <c r="BD162" s="466"/>
      <c r="BE162" s="466"/>
      <c r="BF162" s="466"/>
      <c r="BG162" s="466"/>
      <c r="BH162" s="466"/>
      <c r="BI162" s="466"/>
      <c r="BJ162" s="466"/>
      <c r="BK162" s="466"/>
      <c r="BL162" s="466"/>
      <c r="BM162" s="466"/>
      <c r="BN162" s="466"/>
      <c r="BO162" s="466"/>
      <c r="BP162" s="466"/>
      <c r="BQ162" s="466"/>
      <c r="BR162" s="466"/>
      <c r="BS162" s="466"/>
      <c r="BT162" s="466"/>
      <c r="BU162" s="466"/>
      <c r="BV162" s="466"/>
      <c r="BW162" s="466"/>
      <c r="BX162" s="466"/>
      <c r="BY162" s="466"/>
      <c r="BZ162" s="466"/>
      <c r="CA162" s="466"/>
      <c r="CB162" s="466"/>
      <c r="CC162" s="466"/>
      <c r="CD162" s="466"/>
      <c r="CE162" s="466"/>
      <c r="CF162" s="466"/>
      <c r="CG162" s="466"/>
      <c r="CH162" s="466"/>
      <c r="CI162" s="466"/>
      <c r="CJ162" s="466"/>
      <c r="CK162" s="466"/>
      <c r="CL162" s="466"/>
      <c r="CM162" s="466"/>
      <c r="CN162" s="466"/>
      <c r="CO162" s="466"/>
      <c r="CP162" s="466"/>
      <c r="CQ162" s="466"/>
      <c r="CR162" s="466"/>
      <c r="CS162" s="466"/>
      <c r="CT162" s="466"/>
      <c r="CU162" s="466"/>
      <c r="CV162" s="466"/>
      <c r="CW162" s="466"/>
      <c r="CX162" s="466"/>
      <c r="CY162" s="466"/>
      <c r="CZ162" s="466"/>
      <c r="DA162" s="466"/>
      <c r="DB162" s="466"/>
      <c r="DC162" s="466"/>
      <c r="DD162" s="466"/>
      <c r="DE162" s="466"/>
      <c r="DF162" s="466"/>
      <c r="DG162" s="466"/>
      <c r="DH162" s="466"/>
      <c r="DI162" s="466"/>
      <c r="DJ162" s="466"/>
      <c r="DK162" s="466"/>
      <c r="DL162" s="466"/>
      <c r="DM162" s="466"/>
      <c r="DN162" s="466"/>
      <c r="DO162" s="466"/>
      <c r="DP162" s="466"/>
      <c r="DQ162" s="466"/>
      <c r="DR162" s="466"/>
      <c r="DS162" s="466"/>
      <c r="DT162" s="466"/>
      <c r="DU162" s="466"/>
      <c r="DV162" s="466"/>
      <c r="DW162" s="466"/>
      <c r="DX162" s="466"/>
      <c r="DY162" s="466"/>
      <c r="DZ162" s="466"/>
      <c r="EA162" s="466"/>
      <c r="EB162" s="466"/>
      <c r="EC162" s="466"/>
      <c r="ED162" s="466"/>
      <c r="EE162" s="466"/>
      <c r="EF162" s="466"/>
      <c r="EG162" s="466"/>
      <c r="EH162" s="466"/>
      <c r="EI162" s="466"/>
      <c r="EJ162" s="466"/>
      <c r="EK162" s="466"/>
      <c r="EL162" s="466"/>
      <c r="EM162" s="466"/>
      <c r="EN162" s="466"/>
      <c r="EO162" s="466"/>
      <c r="EP162" s="466"/>
      <c r="EQ162" s="466"/>
      <c r="ER162" s="466"/>
      <c r="ES162" s="466"/>
      <c r="ET162" s="466"/>
      <c r="EU162" s="466"/>
      <c r="EV162" s="466"/>
      <c r="EW162" s="466"/>
      <c r="EX162" s="466"/>
      <c r="EY162" s="466"/>
      <c r="EZ162" s="466"/>
      <c r="FA162" s="466"/>
      <c r="FB162" s="466"/>
      <c r="FC162" s="466"/>
      <c r="FD162" s="466"/>
      <c r="FE162" s="466"/>
      <c r="FF162" s="466"/>
      <c r="FG162" s="466"/>
      <c r="FH162" s="466"/>
      <c r="FI162" s="466"/>
      <c r="FJ162" s="466"/>
      <c r="FK162" s="466"/>
      <c r="FL162" s="466"/>
      <c r="FM162" s="466"/>
      <c r="FN162" s="466"/>
      <c r="FO162" s="466"/>
      <c r="FP162" s="466"/>
      <c r="FQ162" s="466"/>
    </row>
    <row r="163" spans="1:173" s="466" customFormat="1" ht="30.75" hidden="1" x14ac:dyDescent="0.3">
      <c r="A163" s="453">
        <v>136</v>
      </c>
      <c r="B163" s="218" t="s">
        <v>161</v>
      </c>
      <c r="C163" s="219" t="s">
        <v>849</v>
      </c>
      <c r="D163" s="195" t="s">
        <v>1979</v>
      </c>
      <c r="E163" s="151" t="s">
        <v>29</v>
      </c>
      <c r="F163" s="151" t="s">
        <v>432</v>
      </c>
      <c r="G163" s="151">
        <v>160</v>
      </c>
      <c r="H163" s="204" t="s">
        <v>337</v>
      </c>
      <c r="I163" s="228" t="s">
        <v>1373</v>
      </c>
      <c r="J163" s="470">
        <f t="shared" si="18"/>
        <v>81720.08</v>
      </c>
      <c r="K163" s="466">
        <v>10480</v>
      </c>
      <c r="L163" s="403">
        <f t="shared" ref="L163" si="22">K163*27.1%</f>
        <v>2840.0800000000004</v>
      </c>
      <c r="N163" s="466">
        <v>13300</v>
      </c>
      <c r="R163" s="466">
        <f>49500</f>
        <v>49500</v>
      </c>
      <c r="S163" s="403">
        <f t="shared" ref="S163" si="23">T163*700+U163*72+V163*8+W163*10</f>
        <v>5600</v>
      </c>
      <c r="U163" s="466">
        <v>70</v>
      </c>
      <c r="V163" s="466">
        <v>70</v>
      </c>
      <c r="X163" s="471" t="s">
        <v>1953</v>
      </c>
    </row>
    <row r="164" spans="1:173" s="101" customFormat="1" ht="37.5" hidden="1" x14ac:dyDescent="0.3">
      <c r="A164" s="453">
        <v>137</v>
      </c>
      <c r="B164" s="218" t="s">
        <v>161</v>
      </c>
      <c r="C164" s="219" t="s">
        <v>850</v>
      </c>
      <c r="D164" s="220" t="s">
        <v>712</v>
      </c>
      <c r="E164" s="151" t="s">
        <v>29</v>
      </c>
      <c r="F164" s="151" t="s">
        <v>432</v>
      </c>
      <c r="G164" s="151">
        <v>200</v>
      </c>
      <c r="H164" s="204" t="s">
        <v>337</v>
      </c>
      <c r="I164" s="228" t="s">
        <v>1373</v>
      </c>
      <c r="J164" s="473">
        <f>SUM(K164:S164)</f>
        <v>87320.08</v>
      </c>
      <c r="K164" s="464">
        <v>10480</v>
      </c>
      <c r="L164" s="310">
        <f t="shared" si="19"/>
        <v>2840.0800000000004</v>
      </c>
      <c r="M164" s="464"/>
      <c r="N164" s="464">
        <v>13300</v>
      </c>
      <c r="O164" s="464"/>
      <c r="P164" s="464"/>
      <c r="Q164" s="464"/>
      <c r="R164" s="464">
        <f>49500</f>
        <v>49500</v>
      </c>
      <c r="S164" s="310">
        <f t="shared" si="20"/>
        <v>11200</v>
      </c>
      <c r="T164" s="464"/>
      <c r="U164" s="464">
        <v>140</v>
      </c>
      <c r="V164" s="464">
        <v>140</v>
      </c>
      <c r="W164" s="464"/>
      <c r="X164" s="465" t="s">
        <v>1953</v>
      </c>
    </row>
    <row r="165" spans="1:173" s="101" customFormat="1" ht="37.5" hidden="1" x14ac:dyDescent="0.3">
      <c r="A165" s="453">
        <v>138</v>
      </c>
      <c r="B165" s="218" t="s">
        <v>161</v>
      </c>
      <c r="C165" s="219" t="s">
        <v>851</v>
      </c>
      <c r="D165" s="220" t="s">
        <v>219</v>
      </c>
      <c r="E165" s="151" t="s">
        <v>13</v>
      </c>
      <c r="F165" s="151" t="s">
        <v>432</v>
      </c>
      <c r="G165" s="151">
        <v>200</v>
      </c>
      <c r="H165" s="204" t="s">
        <v>337</v>
      </c>
      <c r="I165" s="228" t="s">
        <v>1373</v>
      </c>
      <c r="J165" s="474">
        <f t="shared" si="18"/>
        <v>72500.08</v>
      </c>
      <c r="K165" s="232">
        <v>10480</v>
      </c>
      <c r="L165" s="303">
        <f t="shared" si="19"/>
        <v>2840.0800000000004</v>
      </c>
      <c r="M165" s="232"/>
      <c r="N165" s="232">
        <v>11400</v>
      </c>
      <c r="O165" s="232"/>
      <c r="P165" s="232"/>
      <c r="Q165" s="232"/>
      <c r="R165" s="232">
        <v>42500</v>
      </c>
      <c r="S165" s="303">
        <f t="shared" si="20"/>
        <v>5280</v>
      </c>
      <c r="T165" s="232"/>
      <c r="U165" s="232">
        <v>66</v>
      </c>
      <c r="V165" s="232">
        <v>66</v>
      </c>
      <c r="W165" s="232"/>
      <c r="X165" s="319" t="s">
        <v>1954</v>
      </c>
    </row>
    <row r="166" spans="1:173" s="101" customFormat="1" ht="37.5" hidden="1" x14ac:dyDescent="0.3">
      <c r="A166" s="453">
        <v>139</v>
      </c>
      <c r="B166" s="218" t="s">
        <v>161</v>
      </c>
      <c r="C166" s="219" t="s">
        <v>852</v>
      </c>
      <c r="D166" s="220" t="s">
        <v>217</v>
      </c>
      <c r="E166" s="151" t="s">
        <v>2</v>
      </c>
      <c r="F166" s="151" t="s">
        <v>432</v>
      </c>
      <c r="G166" s="151">
        <v>200</v>
      </c>
      <c r="H166" s="204" t="s">
        <v>337</v>
      </c>
      <c r="I166" s="228" t="s">
        <v>1373</v>
      </c>
      <c r="J166" s="308">
        <f t="shared" si="18"/>
        <v>75620.08</v>
      </c>
      <c r="K166" s="232">
        <v>10480</v>
      </c>
      <c r="L166" s="303">
        <f t="shared" si="19"/>
        <v>2840.0800000000004</v>
      </c>
      <c r="M166" s="232"/>
      <c r="N166" s="232">
        <v>13300</v>
      </c>
      <c r="O166" s="232"/>
      <c r="P166" s="232"/>
      <c r="Q166" s="232"/>
      <c r="R166" s="232">
        <v>49000</v>
      </c>
      <c r="S166" s="303">
        <f t="shared" si="20"/>
        <v>0</v>
      </c>
      <c r="T166" s="232"/>
      <c r="U166" s="232"/>
      <c r="V166" s="232"/>
      <c r="W166" s="232"/>
      <c r="X166" s="319" t="s">
        <v>1955</v>
      </c>
    </row>
    <row r="167" spans="1:173" s="101" customFormat="1" ht="45.75" hidden="1" x14ac:dyDescent="0.3">
      <c r="A167" s="453">
        <v>140</v>
      </c>
      <c r="B167" s="218" t="s">
        <v>161</v>
      </c>
      <c r="C167" s="219" t="s">
        <v>853</v>
      </c>
      <c r="D167" s="220" t="s">
        <v>259</v>
      </c>
      <c r="E167" s="151" t="s">
        <v>0</v>
      </c>
      <c r="F167" s="151" t="s">
        <v>432</v>
      </c>
      <c r="G167" s="151">
        <v>250</v>
      </c>
      <c r="H167" s="204" t="s">
        <v>337</v>
      </c>
      <c r="I167" s="228" t="s">
        <v>1373</v>
      </c>
      <c r="J167" s="308">
        <f t="shared" si="18"/>
        <v>54894</v>
      </c>
      <c r="K167" s="232">
        <v>14000</v>
      </c>
      <c r="L167" s="303">
        <f t="shared" si="19"/>
        <v>3794.0000000000005</v>
      </c>
      <c r="M167" s="232"/>
      <c r="N167" s="232">
        <v>11400</v>
      </c>
      <c r="O167" s="232"/>
      <c r="P167" s="232"/>
      <c r="Q167" s="232"/>
      <c r="R167" s="232">
        <v>18500</v>
      </c>
      <c r="S167" s="303">
        <f t="shared" si="20"/>
        <v>7200</v>
      </c>
      <c r="T167" s="232"/>
      <c r="U167" s="232">
        <v>90</v>
      </c>
      <c r="V167" s="232">
        <v>90</v>
      </c>
      <c r="W167" s="232"/>
      <c r="X167" s="319" t="s">
        <v>1956</v>
      </c>
    </row>
    <row r="168" spans="1:173" s="101" customFormat="1" ht="45.75" hidden="1" x14ac:dyDescent="0.3">
      <c r="A168" s="453">
        <v>141</v>
      </c>
      <c r="B168" s="218" t="s">
        <v>161</v>
      </c>
      <c r="C168" s="219" t="s">
        <v>854</v>
      </c>
      <c r="D168" s="220" t="s">
        <v>189</v>
      </c>
      <c r="E168" s="151" t="s">
        <v>0</v>
      </c>
      <c r="F168" s="151" t="s">
        <v>432</v>
      </c>
      <c r="G168" s="151">
        <v>250</v>
      </c>
      <c r="H168" s="204" t="s">
        <v>337</v>
      </c>
      <c r="I168" s="228" t="s">
        <v>1373</v>
      </c>
      <c r="J168" s="308">
        <f t="shared" si="18"/>
        <v>60710.8</v>
      </c>
      <c r="K168" s="232">
        <v>14800</v>
      </c>
      <c r="L168" s="303">
        <f t="shared" si="19"/>
        <v>4010.8</v>
      </c>
      <c r="M168" s="232"/>
      <c r="N168" s="232">
        <v>11400</v>
      </c>
      <c r="O168" s="232"/>
      <c r="P168" s="232"/>
      <c r="Q168" s="232"/>
      <c r="R168" s="232">
        <v>18500</v>
      </c>
      <c r="S168" s="303">
        <f t="shared" si="20"/>
        <v>12000</v>
      </c>
      <c r="T168" s="232"/>
      <c r="U168" s="232">
        <v>150</v>
      </c>
      <c r="V168" s="232">
        <v>150</v>
      </c>
      <c r="W168" s="232"/>
      <c r="X168" s="319" t="s">
        <v>1956</v>
      </c>
    </row>
    <row r="169" spans="1:173" s="101" customFormat="1" ht="40.5" hidden="1" customHeight="1" x14ac:dyDescent="0.3">
      <c r="A169" s="453">
        <v>142</v>
      </c>
      <c r="B169" s="218" t="s">
        <v>161</v>
      </c>
      <c r="C169" s="219" t="s">
        <v>851</v>
      </c>
      <c r="D169" s="220" t="s">
        <v>331</v>
      </c>
      <c r="E169" s="151" t="s">
        <v>0</v>
      </c>
      <c r="F169" s="151" t="s">
        <v>432</v>
      </c>
      <c r="G169" s="151">
        <v>250</v>
      </c>
      <c r="H169" s="204" t="s">
        <v>337</v>
      </c>
      <c r="I169" s="228" t="s">
        <v>1373</v>
      </c>
      <c r="J169" s="308">
        <f t="shared" si="18"/>
        <v>68054</v>
      </c>
      <c r="K169" s="232">
        <v>14000</v>
      </c>
      <c r="L169" s="303">
        <f t="shared" si="19"/>
        <v>3794.0000000000005</v>
      </c>
      <c r="M169" s="232"/>
      <c r="N169" s="232">
        <v>15200</v>
      </c>
      <c r="O169" s="232"/>
      <c r="P169" s="232"/>
      <c r="Q169" s="232"/>
      <c r="R169" s="232">
        <v>24500</v>
      </c>
      <c r="S169" s="303">
        <f t="shared" si="20"/>
        <v>10560</v>
      </c>
      <c r="T169" s="232"/>
      <c r="U169" s="232">
        <v>132</v>
      </c>
      <c r="V169" s="232">
        <v>132</v>
      </c>
      <c r="W169" s="232"/>
      <c r="X169" s="319" t="s">
        <v>1957</v>
      </c>
    </row>
    <row r="170" spans="1:173" s="101" customFormat="1" ht="40.5" hidden="1" customHeight="1" x14ac:dyDescent="0.3">
      <c r="A170" s="453">
        <v>143</v>
      </c>
      <c r="B170" s="218" t="s">
        <v>161</v>
      </c>
      <c r="C170" s="219" t="s">
        <v>1983</v>
      </c>
      <c r="D170" s="220" t="s">
        <v>1984</v>
      </c>
      <c r="E170" s="151" t="s">
        <v>18</v>
      </c>
      <c r="F170" s="151" t="s">
        <v>432</v>
      </c>
      <c r="G170" s="151">
        <v>250</v>
      </c>
      <c r="H170" s="204" t="s">
        <v>1985</v>
      </c>
      <c r="I170" s="228"/>
      <c r="J170" s="308">
        <v>0</v>
      </c>
      <c r="K170" s="232"/>
      <c r="L170" s="303"/>
      <c r="M170" s="232"/>
      <c r="N170" s="232"/>
      <c r="O170" s="232"/>
      <c r="P170" s="232"/>
      <c r="Q170" s="232"/>
      <c r="R170" s="232"/>
      <c r="S170" s="303"/>
      <c r="T170" s="232"/>
      <c r="U170" s="232"/>
      <c r="V170" s="232"/>
      <c r="W170" s="232"/>
      <c r="X170" s="319"/>
    </row>
    <row r="171" spans="1:173" s="101" customFormat="1" ht="40.5" hidden="1" customHeight="1" x14ac:dyDescent="0.3">
      <c r="A171" s="453">
        <v>144</v>
      </c>
      <c r="B171" s="218" t="s">
        <v>161</v>
      </c>
      <c r="C171" s="219" t="s">
        <v>852</v>
      </c>
      <c r="D171" s="220" t="s">
        <v>97</v>
      </c>
      <c r="E171" s="151" t="s">
        <v>18</v>
      </c>
      <c r="F171" s="151" t="s">
        <v>432</v>
      </c>
      <c r="G171" s="151">
        <v>250</v>
      </c>
      <c r="H171" s="204" t="s">
        <v>337</v>
      </c>
      <c r="I171" s="228" t="s">
        <v>1373</v>
      </c>
      <c r="J171" s="308">
        <f t="shared" si="18"/>
        <v>54942</v>
      </c>
      <c r="K171" s="232">
        <v>14000</v>
      </c>
      <c r="L171" s="303">
        <f t="shared" si="19"/>
        <v>3794.0000000000005</v>
      </c>
      <c r="M171" s="232"/>
      <c r="N171" s="232">
        <v>11400</v>
      </c>
      <c r="O171" s="232"/>
      <c r="P171" s="232"/>
      <c r="Q171" s="232"/>
      <c r="R171" s="232">
        <v>18500</v>
      </c>
      <c r="S171" s="303">
        <f t="shared" si="20"/>
        <v>7248</v>
      </c>
      <c r="T171" s="232"/>
      <c r="U171" s="232">
        <v>90</v>
      </c>
      <c r="V171" s="232">
        <v>96</v>
      </c>
      <c r="W171" s="232"/>
      <c r="X171" s="319" t="s">
        <v>1956</v>
      </c>
    </row>
    <row r="172" spans="1:173" s="101" customFormat="1" ht="40.5" hidden="1" customHeight="1" x14ac:dyDescent="0.3">
      <c r="A172" s="453">
        <v>145</v>
      </c>
      <c r="B172" s="218" t="s">
        <v>161</v>
      </c>
      <c r="C172" s="219" t="s">
        <v>855</v>
      </c>
      <c r="D172" s="166" t="s">
        <v>1986</v>
      </c>
      <c r="E172" s="151" t="s">
        <v>1</v>
      </c>
      <c r="F172" s="151" t="s">
        <v>432</v>
      </c>
      <c r="G172" s="151">
        <v>100</v>
      </c>
      <c r="H172" s="204" t="s">
        <v>337</v>
      </c>
      <c r="I172" s="228" t="s">
        <v>1373</v>
      </c>
      <c r="J172" s="308">
        <f t="shared" si="18"/>
        <v>41900.080000000002</v>
      </c>
      <c r="K172" s="232">
        <v>10480</v>
      </c>
      <c r="L172" s="303">
        <f t="shared" ref="L172" si="24">K172*27.1%</f>
        <v>2840.0800000000004</v>
      </c>
      <c r="M172" s="232"/>
      <c r="N172" s="232">
        <v>13300</v>
      </c>
      <c r="O172" s="232"/>
      <c r="P172" s="232"/>
      <c r="Q172" s="232"/>
      <c r="R172" s="232">
        <v>10000</v>
      </c>
      <c r="S172" s="303">
        <f t="shared" ref="S172" si="25">T172*700+U172*72+V172*8+W172*10</f>
        <v>5280</v>
      </c>
      <c r="T172" s="232"/>
      <c r="U172" s="232">
        <v>66</v>
      </c>
      <c r="V172" s="232">
        <v>66</v>
      </c>
      <c r="W172" s="232"/>
      <c r="X172" s="319" t="s">
        <v>1953</v>
      </c>
    </row>
    <row r="173" spans="1:173" s="101" customFormat="1" ht="40.5" hidden="1" customHeight="1" x14ac:dyDescent="0.3">
      <c r="A173" s="453">
        <v>146</v>
      </c>
      <c r="B173" s="218" t="s">
        <v>161</v>
      </c>
      <c r="C173" s="219" t="s">
        <v>856</v>
      </c>
      <c r="D173" s="166">
        <v>1</v>
      </c>
      <c r="E173" s="151" t="s">
        <v>10</v>
      </c>
      <c r="F173" s="151" t="s">
        <v>857</v>
      </c>
      <c r="G173" s="151">
        <v>300</v>
      </c>
      <c r="H173" s="204" t="s">
        <v>337</v>
      </c>
      <c r="I173" s="228" t="s">
        <v>1373</v>
      </c>
      <c r="J173" s="308">
        <f t="shared" si="18"/>
        <v>51320.08</v>
      </c>
      <c r="K173" s="232">
        <v>10480</v>
      </c>
      <c r="L173" s="303">
        <f t="shared" si="19"/>
        <v>2840.0800000000004</v>
      </c>
      <c r="M173" s="232"/>
      <c r="N173" s="232">
        <v>5700</v>
      </c>
      <c r="O173" s="232"/>
      <c r="P173" s="232"/>
      <c r="Q173" s="232"/>
      <c r="R173" s="232">
        <v>28500</v>
      </c>
      <c r="S173" s="303">
        <f t="shared" si="20"/>
        <v>3800</v>
      </c>
      <c r="T173" s="232">
        <v>2</v>
      </c>
      <c r="U173" s="232">
        <v>30</v>
      </c>
      <c r="V173" s="232">
        <v>30</v>
      </c>
      <c r="W173" s="232"/>
      <c r="X173" s="319" t="s">
        <v>1958</v>
      </c>
    </row>
    <row r="174" spans="1:173" s="101" customFormat="1" ht="40.5" hidden="1" customHeight="1" x14ac:dyDescent="0.3">
      <c r="A174" s="453">
        <v>147</v>
      </c>
      <c r="B174" s="218" t="s">
        <v>161</v>
      </c>
      <c r="C174" s="219" t="s">
        <v>858</v>
      </c>
      <c r="D174" s="220" t="s">
        <v>125</v>
      </c>
      <c r="E174" s="151" t="s">
        <v>10</v>
      </c>
      <c r="F174" s="151" t="s">
        <v>857</v>
      </c>
      <c r="G174" s="151">
        <v>250</v>
      </c>
      <c r="H174" s="204"/>
      <c r="I174" s="228" t="s">
        <v>1373</v>
      </c>
      <c r="J174" s="308">
        <f>SUM(K174:S174)</f>
        <v>322496</v>
      </c>
      <c r="K174" s="232"/>
      <c r="L174" s="303">
        <f>K174*27.1%</f>
        <v>0</v>
      </c>
      <c r="M174" s="232">
        <v>12848</v>
      </c>
      <c r="N174" s="232">
        <v>13300</v>
      </c>
      <c r="O174" s="232"/>
      <c r="P174" s="232"/>
      <c r="Q174" s="232"/>
      <c r="R174" s="232">
        <v>296348</v>
      </c>
      <c r="S174" s="303">
        <f t="shared" si="20"/>
        <v>0</v>
      </c>
      <c r="T174" s="232"/>
      <c r="U174" s="232"/>
      <c r="V174" s="232"/>
      <c r="W174" s="232"/>
      <c r="X174" s="319" t="s">
        <v>1959</v>
      </c>
    </row>
    <row r="175" spans="1:173" s="131" customFormat="1" ht="40.5" hidden="1" customHeight="1" x14ac:dyDescent="0.3">
      <c r="A175" s="578"/>
      <c r="B175" s="200" t="s">
        <v>167</v>
      </c>
      <c r="C175" s="264"/>
      <c r="D175" s="216"/>
      <c r="E175" s="216"/>
      <c r="F175" s="216"/>
      <c r="G175" s="217"/>
      <c r="H175" s="216"/>
      <c r="I175" s="228" t="s">
        <v>1373</v>
      </c>
      <c r="J175" s="336">
        <f t="shared" si="18"/>
        <v>0</v>
      </c>
      <c r="K175" s="232"/>
      <c r="L175" s="303">
        <f t="shared" si="19"/>
        <v>0</v>
      </c>
      <c r="M175" s="232"/>
      <c r="N175" s="232"/>
      <c r="O175" s="232"/>
      <c r="P175" s="232"/>
      <c r="Q175" s="232"/>
      <c r="R175" s="232"/>
      <c r="S175" s="303">
        <f t="shared" si="20"/>
        <v>0</v>
      </c>
      <c r="T175" s="232"/>
      <c r="U175" s="232"/>
      <c r="V175" s="232"/>
      <c r="W175" s="232"/>
      <c r="X175" s="232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101"/>
      <c r="DY175" s="101"/>
      <c r="DZ175" s="101"/>
      <c r="EA175" s="101"/>
      <c r="EB175" s="101"/>
      <c r="EC175" s="101"/>
      <c r="ED175" s="101"/>
      <c r="EE175" s="101"/>
      <c r="EF175" s="101"/>
      <c r="EG175" s="101"/>
      <c r="EH175" s="101"/>
      <c r="EI175" s="101"/>
      <c r="EJ175" s="101"/>
      <c r="EK175" s="101"/>
      <c r="EL175" s="101"/>
      <c r="EM175" s="101"/>
      <c r="EN175" s="101"/>
      <c r="EO175" s="101"/>
      <c r="EP175" s="101"/>
      <c r="EQ175" s="101"/>
      <c r="ER175" s="101"/>
      <c r="ES175" s="101"/>
      <c r="ET175" s="101"/>
      <c r="EU175" s="101"/>
      <c r="EV175" s="101"/>
      <c r="EW175" s="101"/>
      <c r="EX175" s="101"/>
      <c r="EY175" s="101"/>
      <c r="EZ175" s="101"/>
      <c r="FA175" s="101"/>
      <c r="FB175" s="101"/>
      <c r="FC175" s="101"/>
      <c r="FD175" s="101"/>
      <c r="FE175" s="101"/>
      <c r="FF175" s="101"/>
      <c r="FG175" s="101"/>
      <c r="FH175" s="101"/>
      <c r="FI175" s="101"/>
      <c r="FJ175" s="101"/>
      <c r="FK175" s="101"/>
      <c r="FL175" s="101"/>
      <c r="FM175" s="101"/>
      <c r="FN175" s="101"/>
      <c r="FO175" s="101"/>
      <c r="FP175" s="101"/>
      <c r="FQ175" s="101"/>
    </row>
    <row r="176" spans="1:173" s="101" customFormat="1" ht="37.5" hidden="1" x14ac:dyDescent="0.3">
      <c r="A176" s="453">
        <v>148</v>
      </c>
      <c r="B176" s="218" t="s">
        <v>167</v>
      </c>
      <c r="C176" s="219" t="s">
        <v>876</v>
      </c>
      <c r="D176" s="220" t="s">
        <v>20</v>
      </c>
      <c r="E176" s="151" t="s">
        <v>29</v>
      </c>
      <c r="F176" s="151" t="s">
        <v>231</v>
      </c>
      <c r="G176" s="151">
        <v>250</v>
      </c>
      <c r="H176" s="151" t="s">
        <v>337</v>
      </c>
      <c r="I176" s="228" t="s">
        <v>1373</v>
      </c>
      <c r="J176" s="341">
        <f t="shared" si="18"/>
        <v>43672</v>
      </c>
      <c r="K176" s="317">
        <v>12000</v>
      </c>
      <c r="L176" s="339">
        <f t="shared" si="19"/>
        <v>3252</v>
      </c>
      <c r="M176" s="317"/>
      <c r="N176" s="317"/>
      <c r="O176" s="317">
        <v>6000</v>
      </c>
      <c r="P176" s="317">
        <v>6000</v>
      </c>
      <c r="Q176" s="317">
        <v>4200</v>
      </c>
      <c r="R176" s="317">
        <v>5000</v>
      </c>
      <c r="S176" s="339">
        <f t="shared" si="20"/>
        <v>7220</v>
      </c>
      <c r="T176" s="317">
        <v>2</v>
      </c>
      <c r="U176" s="317">
        <v>72</v>
      </c>
      <c r="V176" s="317">
        <v>72</v>
      </c>
      <c r="W176" s="317">
        <v>6</v>
      </c>
      <c r="X176" s="317"/>
    </row>
    <row r="177" spans="1:24" s="101" customFormat="1" ht="21" hidden="1" customHeight="1" x14ac:dyDescent="0.3">
      <c r="A177" s="453">
        <v>149</v>
      </c>
      <c r="B177" s="218" t="s">
        <v>167</v>
      </c>
      <c r="C177" s="219" t="s">
        <v>235</v>
      </c>
      <c r="D177" s="220" t="s">
        <v>223</v>
      </c>
      <c r="E177" s="154" t="s">
        <v>29</v>
      </c>
      <c r="F177" s="151" t="s">
        <v>432</v>
      </c>
      <c r="G177" s="151">
        <v>200</v>
      </c>
      <c r="H177" s="151" t="s">
        <v>337</v>
      </c>
      <c r="I177" s="228" t="s">
        <v>1373</v>
      </c>
      <c r="J177" s="341">
        <f t="shared" si="18"/>
        <v>53130</v>
      </c>
      <c r="K177" s="317">
        <v>30000</v>
      </c>
      <c r="L177" s="339">
        <f t="shared" si="19"/>
        <v>8130.0000000000009</v>
      </c>
      <c r="M177" s="317"/>
      <c r="N177" s="317">
        <v>10000</v>
      </c>
      <c r="O177" s="317"/>
      <c r="P177" s="317"/>
      <c r="Q177" s="317"/>
      <c r="R177" s="317">
        <v>5000</v>
      </c>
      <c r="S177" s="339">
        <f t="shared" si="20"/>
        <v>0</v>
      </c>
      <c r="T177" s="317"/>
      <c r="U177" s="317"/>
      <c r="V177" s="317"/>
      <c r="W177" s="317"/>
      <c r="X177" s="317"/>
    </row>
    <row r="178" spans="1:24" s="101" customFormat="1" ht="60.75" hidden="1" customHeight="1" x14ac:dyDescent="0.3">
      <c r="A178" s="453">
        <v>150</v>
      </c>
      <c r="B178" s="218" t="s">
        <v>167</v>
      </c>
      <c r="C178" s="219" t="s">
        <v>877</v>
      </c>
      <c r="D178" s="220">
        <v>19</v>
      </c>
      <c r="E178" s="154" t="s">
        <v>13</v>
      </c>
      <c r="F178" s="151" t="s">
        <v>432</v>
      </c>
      <c r="G178" s="151">
        <v>200</v>
      </c>
      <c r="H178" s="151" t="s">
        <v>337</v>
      </c>
      <c r="I178" s="228" t="s">
        <v>1373</v>
      </c>
      <c r="J178" s="341">
        <f t="shared" si="18"/>
        <v>60350</v>
      </c>
      <c r="K178" s="317">
        <v>30000</v>
      </c>
      <c r="L178" s="339">
        <f t="shared" si="19"/>
        <v>8130.0000000000009</v>
      </c>
      <c r="M178" s="317"/>
      <c r="N178" s="317">
        <v>10000</v>
      </c>
      <c r="O178" s="317"/>
      <c r="P178" s="317"/>
      <c r="Q178" s="317"/>
      <c r="R178" s="317">
        <v>5000</v>
      </c>
      <c r="S178" s="339">
        <f t="shared" si="20"/>
        <v>7220</v>
      </c>
      <c r="T178" s="317">
        <v>2</v>
      </c>
      <c r="U178" s="317">
        <v>72</v>
      </c>
      <c r="V178" s="317">
        <v>72</v>
      </c>
      <c r="W178" s="317">
        <v>6</v>
      </c>
      <c r="X178" s="317"/>
    </row>
    <row r="179" spans="1:24" s="101" customFormat="1" ht="40.5" hidden="1" customHeight="1" x14ac:dyDescent="0.3">
      <c r="A179" s="453">
        <v>151</v>
      </c>
      <c r="B179" s="218" t="s">
        <v>167</v>
      </c>
      <c r="C179" s="219" t="s">
        <v>566</v>
      </c>
      <c r="D179" s="220">
        <v>20</v>
      </c>
      <c r="E179" s="154" t="s">
        <v>13</v>
      </c>
      <c r="F179" s="151" t="s">
        <v>231</v>
      </c>
      <c r="G179" s="151">
        <v>100</v>
      </c>
      <c r="H179" s="151" t="s">
        <v>337</v>
      </c>
      <c r="I179" s="228" t="s">
        <v>1373</v>
      </c>
      <c r="J179" s="341">
        <f t="shared" si="18"/>
        <v>45350</v>
      </c>
      <c r="K179" s="317">
        <v>30000</v>
      </c>
      <c r="L179" s="339">
        <f t="shared" si="19"/>
        <v>8130.0000000000009</v>
      </c>
      <c r="M179" s="317"/>
      <c r="N179" s="317"/>
      <c r="O179" s="317"/>
      <c r="P179" s="317"/>
      <c r="Q179" s="317"/>
      <c r="R179" s="317"/>
      <c r="S179" s="339">
        <f t="shared" si="20"/>
        <v>7220</v>
      </c>
      <c r="T179" s="317">
        <v>2</v>
      </c>
      <c r="U179" s="317">
        <v>72</v>
      </c>
      <c r="V179" s="317">
        <v>72</v>
      </c>
      <c r="W179" s="317">
        <v>6</v>
      </c>
      <c r="X179" s="317"/>
    </row>
    <row r="180" spans="1:24" s="101" customFormat="1" ht="60.75" hidden="1" customHeight="1" x14ac:dyDescent="0.3">
      <c r="A180" s="453">
        <v>152</v>
      </c>
      <c r="B180" s="218" t="s">
        <v>167</v>
      </c>
      <c r="C180" s="219" t="s">
        <v>236</v>
      </c>
      <c r="D180" s="220" t="s">
        <v>68</v>
      </c>
      <c r="E180" s="154" t="s">
        <v>13</v>
      </c>
      <c r="F180" s="151" t="s">
        <v>432</v>
      </c>
      <c r="G180" s="151">
        <v>200</v>
      </c>
      <c r="H180" s="151" t="s">
        <v>337</v>
      </c>
      <c r="I180" s="228" t="s">
        <v>1373</v>
      </c>
      <c r="J180" s="341">
        <f t="shared" si="18"/>
        <v>55350</v>
      </c>
      <c r="K180" s="317">
        <v>30000</v>
      </c>
      <c r="L180" s="339">
        <f t="shared" si="19"/>
        <v>8130.0000000000009</v>
      </c>
      <c r="M180" s="317"/>
      <c r="N180" s="317">
        <v>10000</v>
      </c>
      <c r="O180" s="317"/>
      <c r="P180" s="317"/>
      <c r="Q180" s="317"/>
      <c r="R180" s="317"/>
      <c r="S180" s="339">
        <f t="shared" si="20"/>
        <v>7220</v>
      </c>
      <c r="T180" s="317">
        <v>2</v>
      </c>
      <c r="U180" s="317">
        <v>72</v>
      </c>
      <c r="V180" s="317">
        <v>72</v>
      </c>
      <c r="W180" s="317">
        <v>6</v>
      </c>
      <c r="X180" s="317"/>
    </row>
    <row r="181" spans="1:24" s="101" customFormat="1" ht="60.75" hidden="1" customHeight="1" x14ac:dyDescent="0.3">
      <c r="A181" s="453">
        <v>153</v>
      </c>
      <c r="B181" s="218" t="s">
        <v>167</v>
      </c>
      <c r="C181" s="219" t="s">
        <v>237</v>
      </c>
      <c r="D181" s="220">
        <v>6</v>
      </c>
      <c r="E181" s="154" t="s">
        <v>2</v>
      </c>
      <c r="F181" s="151" t="s">
        <v>878</v>
      </c>
      <c r="G181" s="151">
        <v>400</v>
      </c>
      <c r="H181" s="151" t="s">
        <v>337</v>
      </c>
      <c r="I181" s="228" t="s">
        <v>1373</v>
      </c>
      <c r="J181" s="341">
        <f t="shared" si="18"/>
        <v>55350</v>
      </c>
      <c r="K181" s="317">
        <v>30000</v>
      </c>
      <c r="L181" s="339">
        <f t="shared" si="19"/>
        <v>8130.0000000000009</v>
      </c>
      <c r="M181" s="317"/>
      <c r="N181" s="317">
        <v>10000</v>
      </c>
      <c r="O181" s="317"/>
      <c r="P181" s="317"/>
      <c r="Q181" s="317"/>
      <c r="R181" s="317"/>
      <c r="S181" s="339">
        <f t="shared" si="20"/>
        <v>7220</v>
      </c>
      <c r="T181" s="317">
        <v>2</v>
      </c>
      <c r="U181" s="317">
        <v>72</v>
      </c>
      <c r="V181" s="317">
        <v>72</v>
      </c>
      <c r="W181" s="317">
        <v>6</v>
      </c>
      <c r="X181" s="317"/>
    </row>
    <row r="182" spans="1:24" s="101" customFormat="1" ht="21" hidden="1" customHeight="1" x14ac:dyDescent="0.3">
      <c r="A182" s="453">
        <v>154</v>
      </c>
      <c r="B182" s="218" t="s">
        <v>167</v>
      </c>
      <c r="C182" s="219" t="s">
        <v>238</v>
      </c>
      <c r="D182" s="220" t="s">
        <v>553</v>
      </c>
      <c r="E182" s="151" t="s">
        <v>2</v>
      </c>
      <c r="F182" s="151" t="s">
        <v>432</v>
      </c>
      <c r="G182" s="151">
        <v>200</v>
      </c>
      <c r="H182" s="151" t="s">
        <v>337</v>
      </c>
      <c r="I182" s="228" t="s">
        <v>1373</v>
      </c>
      <c r="J182" s="341">
        <f t="shared" si="18"/>
        <v>55350</v>
      </c>
      <c r="K182" s="317">
        <v>30000</v>
      </c>
      <c r="L182" s="339">
        <f t="shared" si="19"/>
        <v>8130.0000000000009</v>
      </c>
      <c r="M182" s="317"/>
      <c r="N182" s="317">
        <v>10000</v>
      </c>
      <c r="O182" s="317"/>
      <c r="P182" s="317"/>
      <c r="Q182" s="317"/>
      <c r="R182" s="317"/>
      <c r="S182" s="339">
        <f t="shared" si="20"/>
        <v>7220</v>
      </c>
      <c r="T182" s="317">
        <v>2</v>
      </c>
      <c r="U182" s="317">
        <v>72</v>
      </c>
      <c r="V182" s="317">
        <v>72</v>
      </c>
      <c r="W182" s="317">
        <v>6</v>
      </c>
      <c r="X182" s="317"/>
    </row>
    <row r="183" spans="1:24" s="101" customFormat="1" ht="60.75" hidden="1" customHeight="1" x14ac:dyDescent="0.3">
      <c r="A183" s="453">
        <v>155</v>
      </c>
      <c r="B183" s="218" t="s">
        <v>167</v>
      </c>
      <c r="C183" s="219" t="s">
        <v>239</v>
      </c>
      <c r="D183" s="220" t="s">
        <v>68</v>
      </c>
      <c r="E183" s="151" t="s">
        <v>2</v>
      </c>
      <c r="F183" s="151" t="s">
        <v>879</v>
      </c>
      <c r="G183" s="151">
        <v>200</v>
      </c>
      <c r="H183" s="151"/>
      <c r="I183" s="228" t="s">
        <v>1373</v>
      </c>
      <c r="J183" s="341">
        <f t="shared" si="18"/>
        <v>75350</v>
      </c>
      <c r="K183" s="317">
        <v>30000</v>
      </c>
      <c r="L183" s="339">
        <f t="shared" si="19"/>
        <v>8130.0000000000009</v>
      </c>
      <c r="M183" s="317"/>
      <c r="N183" s="317"/>
      <c r="O183" s="317"/>
      <c r="P183" s="317"/>
      <c r="Q183" s="317"/>
      <c r="R183" s="317">
        <v>30000</v>
      </c>
      <c r="S183" s="339">
        <f t="shared" si="20"/>
        <v>7220</v>
      </c>
      <c r="T183" s="317">
        <v>2</v>
      </c>
      <c r="U183" s="317">
        <v>72</v>
      </c>
      <c r="V183" s="317">
        <v>72</v>
      </c>
      <c r="W183" s="317">
        <v>6</v>
      </c>
      <c r="X183" s="317"/>
    </row>
    <row r="184" spans="1:24" s="101" customFormat="1" ht="60.75" hidden="1" customHeight="1" x14ac:dyDescent="0.3">
      <c r="A184" s="453">
        <v>156</v>
      </c>
      <c r="B184" s="218" t="s">
        <v>167</v>
      </c>
      <c r="C184" s="219" t="s">
        <v>880</v>
      </c>
      <c r="D184" s="220" t="s">
        <v>9</v>
      </c>
      <c r="E184" s="151" t="s">
        <v>1</v>
      </c>
      <c r="F184" s="151" t="s">
        <v>879</v>
      </c>
      <c r="G184" s="151">
        <v>200</v>
      </c>
      <c r="H184" s="151"/>
      <c r="I184" s="228" t="s">
        <v>1373</v>
      </c>
      <c r="J184" s="341">
        <f t="shared" si="18"/>
        <v>75350</v>
      </c>
      <c r="K184" s="317">
        <v>30000</v>
      </c>
      <c r="L184" s="339">
        <f t="shared" si="19"/>
        <v>8130.0000000000009</v>
      </c>
      <c r="M184" s="317"/>
      <c r="N184" s="317"/>
      <c r="O184" s="317"/>
      <c r="P184" s="317"/>
      <c r="Q184" s="317"/>
      <c r="R184" s="317">
        <v>30000</v>
      </c>
      <c r="S184" s="339">
        <f t="shared" si="20"/>
        <v>7220</v>
      </c>
      <c r="T184" s="317">
        <v>2</v>
      </c>
      <c r="U184" s="317">
        <v>72</v>
      </c>
      <c r="V184" s="317">
        <v>72</v>
      </c>
      <c r="W184" s="317">
        <v>6</v>
      </c>
      <c r="X184" s="317"/>
    </row>
    <row r="185" spans="1:24" s="101" customFormat="1" ht="60.75" hidden="1" customHeight="1" x14ac:dyDescent="0.3">
      <c r="A185" s="453">
        <v>157</v>
      </c>
      <c r="B185" s="218" t="s">
        <v>167</v>
      </c>
      <c r="C185" s="219" t="s">
        <v>240</v>
      </c>
      <c r="D185" s="220" t="s">
        <v>86</v>
      </c>
      <c r="E185" s="151" t="s">
        <v>12</v>
      </c>
      <c r="F185" s="151" t="s">
        <v>879</v>
      </c>
      <c r="G185" s="151">
        <v>200</v>
      </c>
      <c r="H185" s="151"/>
      <c r="I185" s="228" t="s">
        <v>1373</v>
      </c>
      <c r="J185" s="341">
        <f t="shared" si="18"/>
        <v>75350</v>
      </c>
      <c r="K185" s="317">
        <v>30000</v>
      </c>
      <c r="L185" s="339">
        <f t="shared" si="19"/>
        <v>8130.0000000000009</v>
      </c>
      <c r="M185" s="317"/>
      <c r="N185" s="317"/>
      <c r="O185" s="317"/>
      <c r="P185" s="317"/>
      <c r="Q185" s="317"/>
      <c r="R185" s="317">
        <v>30000</v>
      </c>
      <c r="S185" s="339">
        <f t="shared" si="20"/>
        <v>7220</v>
      </c>
      <c r="T185" s="317">
        <v>2</v>
      </c>
      <c r="U185" s="317">
        <v>72</v>
      </c>
      <c r="V185" s="317">
        <v>72</v>
      </c>
      <c r="W185" s="317">
        <v>6</v>
      </c>
      <c r="X185" s="317"/>
    </row>
    <row r="186" spans="1:24" s="101" customFormat="1" ht="20.25" hidden="1" customHeight="1" x14ac:dyDescent="0.3">
      <c r="A186" s="578"/>
      <c r="B186" s="200" t="s">
        <v>245</v>
      </c>
      <c r="C186" s="261"/>
      <c r="D186" s="216"/>
      <c r="E186" s="216"/>
      <c r="F186" s="216"/>
      <c r="G186" s="217"/>
      <c r="H186" s="216"/>
      <c r="I186" s="228" t="s">
        <v>1373</v>
      </c>
      <c r="J186" s="336">
        <f t="shared" si="18"/>
        <v>0</v>
      </c>
      <c r="K186" s="232"/>
      <c r="L186" s="303">
        <f t="shared" si="19"/>
        <v>0</v>
      </c>
      <c r="M186" s="232"/>
      <c r="N186" s="232"/>
      <c r="O186" s="232"/>
      <c r="P186" s="232"/>
      <c r="Q186" s="232"/>
      <c r="R186" s="232"/>
      <c r="S186" s="303">
        <f t="shared" si="20"/>
        <v>0</v>
      </c>
      <c r="T186" s="232"/>
      <c r="U186" s="232"/>
      <c r="V186" s="232"/>
      <c r="W186" s="232"/>
      <c r="X186" s="232"/>
    </row>
    <row r="187" spans="1:24" ht="37.5" hidden="1" x14ac:dyDescent="0.3">
      <c r="A187" s="453">
        <v>158</v>
      </c>
      <c r="B187" s="265" t="s">
        <v>245</v>
      </c>
      <c r="C187" s="142" t="s">
        <v>241</v>
      </c>
      <c r="D187" s="143" t="s">
        <v>383</v>
      </c>
      <c r="E187" s="144" t="s">
        <v>14</v>
      </c>
      <c r="F187" s="144" t="s">
        <v>47</v>
      </c>
      <c r="G187" s="144">
        <v>18</v>
      </c>
      <c r="H187" s="330" t="s">
        <v>337</v>
      </c>
      <c r="I187" s="228" t="s">
        <v>1373</v>
      </c>
      <c r="J187" s="308">
        <f t="shared" si="18"/>
        <v>50000</v>
      </c>
      <c r="K187" s="232"/>
      <c r="L187" s="303">
        <f t="shared" si="19"/>
        <v>0</v>
      </c>
      <c r="M187" s="232"/>
      <c r="N187" s="232">
        <v>30000</v>
      </c>
      <c r="O187" s="232"/>
      <c r="P187" s="232"/>
      <c r="Q187" s="232"/>
      <c r="R187" s="232">
        <v>5000</v>
      </c>
      <c r="S187" s="303">
        <f t="shared" si="20"/>
        <v>15000</v>
      </c>
      <c r="T187" s="232">
        <v>10</v>
      </c>
      <c r="U187" s="232">
        <v>100</v>
      </c>
      <c r="V187" s="232">
        <v>100</v>
      </c>
      <c r="W187" s="232"/>
      <c r="X187" s="232"/>
    </row>
    <row r="188" spans="1:24" ht="37.5" hidden="1" x14ac:dyDescent="0.3">
      <c r="A188" s="453">
        <v>159</v>
      </c>
      <c r="B188" s="265" t="s">
        <v>245</v>
      </c>
      <c r="C188" s="266" t="s">
        <v>378</v>
      </c>
      <c r="D188" s="143">
        <v>10</v>
      </c>
      <c r="E188" s="149" t="s">
        <v>0</v>
      </c>
      <c r="F188" s="144" t="s">
        <v>47</v>
      </c>
      <c r="G188" s="144">
        <v>100</v>
      </c>
      <c r="H188" s="330" t="s">
        <v>337</v>
      </c>
      <c r="I188" s="228" t="s">
        <v>1373</v>
      </c>
      <c r="J188" s="308">
        <f t="shared" si="18"/>
        <v>50000</v>
      </c>
      <c r="K188" s="232"/>
      <c r="L188" s="303">
        <f t="shared" si="19"/>
        <v>0</v>
      </c>
      <c r="M188" s="232"/>
      <c r="N188" s="232">
        <v>30000</v>
      </c>
      <c r="O188" s="232"/>
      <c r="P188" s="232"/>
      <c r="Q188" s="232"/>
      <c r="R188" s="232">
        <v>5000</v>
      </c>
      <c r="S188" s="303">
        <f t="shared" si="20"/>
        <v>15000</v>
      </c>
      <c r="T188" s="232">
        <v>10</v>
      </c>
      <c r="U188" s="232">
        <v>100</v>
      </c>
      <c r="V188" s="232">
        <v>100</v>
      </c>
      <c r="W188" s="232"/>
      <c r="X188" s="232"/>
    </row>
    <row r="189" spans="1:24" ht="37.5" hidden="1" x14ac:dyDescent="0.3">
      <c r="A189" s="453">
        <v>160</v>
      </c>
      <c r="B189" s="265" t="s">
        <v>245</v>
      </c>
      <c r="C189" s="266" t="s">
        <v>379</v>
      </c>
      <c r="D189" s="267" t="s">
        <v>170</v>
      </c>
      <c r="E189" s="149" t="s">
        <v>0</v>
      </c>
      <c r="F189" s="149" t="s">
        <v>155</v>
      </c>
      <c r="G189" s="149">
        <v>100</v>
      </c>
      <c r="H189" s="330" t="s">
        <v>337</v>
      </c>
      <c r="I189" s="228" t="s">
        <v>1373</v>
      </c>
      <c r="J189" s="308">
        <f t="shared" si="18"/>
        <v>50000</v>
      </c>
      <c r="K189" s="232"/>
      <c r="L189" s="303">
        <f t="shared" si="19"/>
        <v>0</v>
      </c>
      <c r="M189" s="232"/>
      <c r="N189" s="232">
        <v>30000</v>
      </c>
      <c r="O189" s="232"/>
      <c r="P189" s="232"/>
      <c r="Q189" s="232"/>
      <c r="R189" s="232">
        <v>5000</v>
      </c>
      <c r="S189" s="303">
        <f t="shared" si="20"/>
        <v>15000</v>
      </c>
      <c r="T189" s="232">
        <v>10</v>
      </c>
      <c r="U189" s="232">
        <v>100</v>
      </c>
      <c r="V189" s="232">
        <v>100</v>
      </c>
      <c r="W189" s="232"/>
      <c r="X189" s="232"/>
    </row>
    <row r="190" spans="1:24" ht="37.5" hidden="1" x14ac:dyDescent="0.3">
      <c r="A190" s="453">
        <v>161</v>
      </c>
      <c r="B190" s="265" t="s">
        <v>245</v>
      </c>
      <c r="C190" s="266" t="s">
        <v>380</v>
      </c>
      <c r="D190" s="143" t="s">
        <v>123</v>
      </c>
      <c r="E190" s="144" t="s">
        <v>18</v>
      </c>
      <c r="F190" s="144" t="s">
        <v>231</v>
      </c>
      <c r="G190" s="144">
        <v>100</v>
      </c>
      <c r="H190" s="330" t="s">
        <v>337</v>
      </c>
      <c r="I190" s="228" t="s">
        <v>1373</v>
      </c>
      <c r="J190" s="308">
        <f t="shared" si="18"/>
        <v>50000</v>
      </c>
      <c r="K190" s="232"/>
      <c r="L190" s="303">
        <f t="shared" si="19"/>
        <v>0</v>
      </c>
      <c r="M190" s="232"/>
      <c r="N190" s="232">
        <v>30000</v>
      </c>
      <c r="O190" s="232"/>
      <c r="P190" s="232"/>
      <c r="Q190" s="232"/>
      <c r="R190" s="232">
        <v>5000</v>
      </c>
      <c r="S190" s="303">
        <f t="shared" si="20"/>
        <v>15000</v>
      </c>
      <c r="T190" s="232">
        <v>10</v>
      </c>
      <c r="U190" s="232">
        <v>100</v>
      </c>
      <c r="V190" s="232">
        <v>100</v>
      </c>
      <c r="W190" s="232"/>
      <c r="X190" s="232"/>
    </row>
    <row r="191" spans="1:24" ht="37.5" hidden="1" x14ac:dyDescent="0.3">
      <c r="A191" s="453">
        <v>162</v>
      </c>
      <c r="B191" s="265" t="s">
        <v>245</v>
      </c>
      <c r="C191" s="266" t="s">
        <v>1185</v>
      </c>
      <c r="D191" s="143" t="s">
        <v>462</v>
      </c>
      <c r="E191" s="144" t="s">
        <v>18</v>
      </c>
      <c r="F191" s="144" t="s">
        <v>47</v>
      </c>
      <c r="G191" s="144">
        <v>100</v>
      </c>
      <c r="H191" s="330" t="s">
        <v>337</v>
      </c>
      <c r="I191" s="228" t="s">
        <v>1373</v>
      </c>
      <c r="J191" s="308">
        <f t="shared" si="18"/>
        <v>50000</v>
      </c>
      <c r="K191" s="232"/>
      <c r="L191" s="303">
        <f t="shared" si="19"/>
        <v>0</v>
      </c>
      <c r="M191" s="232"/>
      <c r="N191" s="232">
        <v>30000</v>
      </c>
      <c r="O191" s="232"/>
      <c r="P191" s="232"/>
      <c r="Q191" s="232"/>
      <c r="R191" s="232">
        <v>5000</v>
      </c>
      <c r="S191" s="303">
        <f t="shared" si="20"/>
        <v>15000</v>
      </c>
      <c r="T191" s="232">
        <v>10</v>
      </c>
      <c r="U191" s="232">
        <v>100</v>
      </c>
      <c r="V191" s="232">
        <v>100</v>
      </c>
      <c r="W191" s="232"/>
      <c r="X191" s="232"/>
    </row>
    <row r="192" spans="1:24" ht="37.5" hidden="1" x14ac:dyDescent="0.3">
      <c r="A192" s="453">
        <v>163</v>
      </c>
      <c r="B192" s="265" t="s">
        <v>245</v>
      </c>
      <c r="C192" s="266" t="s">
        <v>381</v>
      </c>
      <c r="D192" s="143" t="s">
        <v>95</v>
      </c>
      <c r="E192" s="144" t="s">
        <v>66</v>
      </c>
      <c r="F192" s="144" t="s">
        <v>242</v>
      </c>
      <c r="G192" s="144">
        <v>100</v>
      </c>
      <c r="H192" s="330" t="s">
        <v>337</v>
      </c>
      <c r="I192" s="228" t="s">
        <v>1373</v>
      </c>
      <c r="J192" s="308">
        <f t="shared" si="18"/>
        <v>50000</v>
      </c>
      <c r="K192" s="232"/>
      <c r="L192" s="303">
        <f t="shared" si="19"/>
        <v>0</v>
      </c>
      <c r="M192" s="232"/>
      <c r="N192" s="232">
        <v>30000</v>
      </c>
      <c r="O192" s="232"/>
      <c r="P192" s="232"/>
      <c r="Q192" s="232"/>
      <c r="R192" s="232">
        <v>5000</v>
      </c>
      <c r="S192" s="303">
        <f t="shared" si="20"/>
        <v>15000</v>
      </c>
      <c r="T192" s="232">
        <v>10</v>
      </c>
      <c r="U192" s="232">
        <v>100</v>
      </c>
      <c r="V192" s="232">
        <v>100</v>
      </c>
      <c r="W192" s="232"/>
      <c r="X192" s="232"/>
    </row>
    <row r="193" spans="1:24" ht="37.5" hidden="1" x14ac:dyDescent="0.3">
      <c r="A193" s="453">
        <v>164</v>
      </c>
      <c r="B193" s="265" t="s">
        <v>245</v>
      </c>
      <c r="C193" s="266" t="s">
        <v>382</v>
      </c>
      <c r="D193" s="267" t="s">
        <v>200</v>
      </c>
      <c r="E193" s="259" t="s">
        <v>33</v>
      </c>
      <c r="F193" s="149" t="s">
        <v>216</v>
      </c>
      <c r="G193" s="149">
        <v>100</v>
      </c>
      <c r="H193" s="330" t="s">
        <v>337</v>
      </c>
      <c r="I193" s="228" t="s">
        <v>1373</v>
      </c>
      <c r="J193" s="308">
        <f t="shared" si="18"/>
        <v>50000</v>
      </c>
      <c r="K193" s="232"/>
      <c r="L193" s="303">
        <f t="shared" si="19"/>
        <v>0</v>
      </c>
      <c r="M193" s="232"/>
      <c r="N193" s="232">
        <v>30000</v>
      </c>
      <c r="O193" s="232"/>
      <c r="P193" s="232"/>
      <c r="Q193" s="232"/>
      <c r="R193" s="232">
        <v>5000</v>
      </c>
      <c r="S193" s="303">
        <f t="shared" si="20"/>
        <v>15000</v>
      </c>
      <c r="T193" s="232">
        <v>10</v>
      </c>
      <c r="U193" s="232">
        <v>100</v>
      </c>
      <c r="V193" s="232">
        <v>100</v>
      </c>
      <c r="W193" s="232"/>
      <c r="X193" s="232"/>
    </row>
    <row r="194" spans="1:24" ht="37.5" hidden="1" x14ac:dyDescent="0.3">
      <c r="A194" s="453">
        <v>165</v>
      </c>
      <c r="B194" s="265" t="s">
        <v>245</v>
      </c>
      <c r="C194" s="266" t="s">
        <v>243</v>
      </c>
      <c r="D194" s="267" t="s">
        <v>233</v>
      </c>
      <c r="E194" s="149" t="s">
        <v>1</v>
      </c>
      <c r="F194" s="149" t="s">
        <v>155</v>
      </c>
      <c r="G194" s="149">
        <v>100</v>
      </c>
      <c r="H194" s="330" t="s">
        <v>337</v>
      </c>
      <c r="I194" s="228" t="s">
        <v>1373</v>
      </c>
      <c r="J194" s="308">
        <f t="shared" si="18"/>
        <v>50000</v>
      </c>
      <c r="K194" s="232"/>
      <c r="L194" s="303">
        <f t="shared" si="19"/>
        <v>0</v>
      </c>
      <c r="M194" s="232"/>
      <c r="N194" s="232">
        <v>30000</v>
      </c>
      <c r="O194" s="232"/>
      <c r="P194" s="232"/>
      <c r="Q194" s="232"/>
      <c r="R194" s="232">
        <v>5000</v>
      </c>
      <c r="S194" s="303">
        <f t="shared" si="20"/>
        <v>15000</v>
      </c>
      <c r="T194" s="232">
        <v>10</v>
      </c>
      <c r="U194" s="232">
        <v>100</v>
      </c>
      <c r="V194" s="232">
        <v>100</v>
      </c>
      <c r="W194" s="232"/>
      <c r="X194" s="232"/>
    </row>
    <row r="195" spans="1:24" ht="37.5" hidden="1" x14ac:dyDescent="0.3">
      <c r="A195" s="453">
        <v>166</v>
      </c>
      <c r="B195" s="265" t="s">
        <v>245</v>
      </c>
      <c r="C195" s="266" t="s">
        <v>244</v>
      </c>
      <c r="D195" s="267" t="s">
        <v>76</v>
      </c>
      <c r="E195" s="149" t="s">
        <v>1</v>
      </c>
      <c r="F195" s="149" t="s">
        <v>47</v>
      </c>
      <c r="G195" s="149">
        <v>100</v>
      </c>
      <c r="H195" s="330" t="s">
        <v>337</v>
      </c>
      <c r="I195" s="228" t="s">
        <v>1373</v>
      </c>
      <c r="J195" s="308">
        <f t="shared" si="18"/>
        <v>50000</v>
      </c>
      <c r="K195" s="232"/>
      <c r="L195" s="303">
        <f t="shared" si="19"/>
        <v>0</v>
      </c>
      <c r="M195" s="232"/>
      <c r="N195" s="232">
        <v>30000</v>
      </c>
      <c r="O195" s="232"/>
      <c r="P195" s="232"/>
      <c r="Q195" s="232"/>
      <c r="R195" s="232">
        <v>5000</v>
      </c>
      <c r="S195" s="303">
        <f t="shared" si="20"/>
        <v>15000</v>
      </c>
      <c r="T195" s="232">
        <v>10</v>
      </c>
      <c r="U195" s="232">
        <v>100</v>
      </c>
      <c r="V195" s="232">
        <v>100</v>
      </c>
      <c r="W195" s="232"/>
      <c r="X195" s="232"/>
    </row>
    <row r="196" spans="1:24" ht="60.75" hidden="1" customHeight="1" x14ac:dyDescent="0.3">
      <c r="A196" s="578"/>
      <c r="B196" s="240" t="s">
        <v>104</v>
      </c>
      <c r="C196" s="261"/>
      <c r="D196" s="252"/>
      <c r="E196" s="252"/>
      <c r="F196" s="252"/>
      <c r="G196" s="253"/>
      <c r="H196" s="252"/>
      <c r="I196" s="225" t="s">
        <v>1374</v>
      </c>
      <c r="J196" s="336">
        <f t="shared" si="18"/>
        <v>0</v>
      </c>
      <c r="K196" s="232"/>
      <c r="L196" s="303">
        <f t="shared" si="19"/>
        <v>0</v>
      </c>
      <c r="M196" s="232"/>
      <c r="N196" s="232"/>
      <c r="O196" s="232"/>
      <c r="P196" s="232"/>
      <c r="Q196" s="232"/>
      <c r="R196" s="232"/>
      <c r="S196" s="303">
        <f t="shared" si="20"/>
        <v>0</v>
      </c>
      <c r="T196" s="232"/>
      <c r="U196" s="232"/>
      <c r="V196" s="232"/>
      <c r="W196" s="232"/>
      <c r="X196" s="232"/>
    </row>
    <row r="197" spans="1:24" s="101" customFormat="1" ht="37.5" hidden="1" x14ac:dyDescent="0.3">
      <c r="A197" s="453">
        <v>167</v>
      </c>
      <c r="B197" s="248" t="s">
        <v>104</v>
      </c>
      <c r="C197" s="248" t="s">
        <v>1218</v>
      </c>
      <c r="D197" s="251" t="s">
        <v>578</v>
      </c>
      <c r="E197" s="248" t="s">
        <v>29</v>
      </c>
      <c r="F197" s="248" t="s">
        <v>47</v>
      </c>
      <c r="G197" s="248">
        <v>80</v>
      </c>
      <c r="H197" s="248" t="s">
        <v>337</v>
      </c>
      <c r="I197" s="225" t="s">
        <v>1374</v>
      </c>
      <c r="J197" s="336">
        <f t="shared" si="18"/>
        <v>47386.6</v>
      </c>
      <c r="K197" s="232">
        <v>24600</v>
      </c>
      <c r="L197" s="303">
        <f>K197*27.1%</f>
        <v>6666.6</v>
      </c>
      <c r="M197" s="232">
        <v>10000</v>
      </c>
      <c r="N197" s="232"/>
      <c r="O197" s="232"/>
      <c r="P197" s="232"/>
      <c r="Q197" s="232"/>
      <c r="R197" s="232">
        <v>500</v>
      </c>
      <c r="S197" s="303">
        <f t="shared" si="20"/>
        <v>5620</v>
      </c>
      <c r="T197" s="232">
        <v>2</v>
      </c>
      <c r="U197" s="232">
        <v>52</v>
      </c>
      <c r="V197" s="232">
        <v>52</v>
      </c>
      <c r="W197" s="232">
        <v>6</v>
      </c>
      <c r="X197" s="232"/>
    </row>
    <row r="198" spans="1:24" s="101" customFormat="1" ht="56.25" hidden="1" x14ac:dyDescent="0.3">
      <c r="A198" s="453">
        <v>168</v>
      </c>
      <c r="B198" s="248" t="s">
        <v>104</v>
      </c>
      <c r="C198" s="248" t="s">
        <v>1219</v>
      </c>
      <c r="D198" s="251" t="s">
        <v>757</v>
      </c>
      <c r="E198" s="248" t="s">
        <v>29</v>
      </c>
      <c r="F198" s="248" t="s">
        <v>47</v>
      </c>
      <c r="G198" s="248">
        <v>64</v>
      </c>
      <c r="H198" s="248" t="s">
        <v>1220</v>
      </c>
      <c r="I198" s="225" t="s">
        <v>1374</v>
      </c>
      <c r="J198" s="336">
        <f t="shared" si="18"/>
        <v>47386.6</v>
      </c>
      <c r="K198" s="232">
        <v>24600</v>
      </c>
      <c r="L198" s="303">
        <f t="shared" ref="L198:L209" si="26">K198*27.1%</f>
        <v>6666.6</v>
      </c>
      <c r="M198" s="232">
        <v>10000</v>
      </c>
      <c r="N198" s="232"/>
      <c r="O198" s="232"/>
      <c r="P198" s="232"/>
      <c r="Q198" s="232"/>
      <c r="R198" s="232">
        <v>500</v>
      </c>
      <c r="S198" s="303">
        <f t="shared" si="20"/>
        <v>5620</v>
      </c>
      <c r="T198" s="232">
        <v>2</v>
      </c>
      <c r="U198" s="232">
        <v>52</v>
      </c>
      <c r="V198" s="232">
        <v>52</v>
      </c>
      <c r="W198" s="232">
        <v>6</v>
      </c>
      <c r="X198" s="232"/>
    </row>
    <row r="199" spans="1:24" s="101" customFormat="1" ht="37.5" hidden="1" x14ac:dyDescent="0.3">
      <c r="A199" s="453">
        <v>169</v>
      </c>
      <c r="B199" s="248" t="s">
        <v>104</v>
      </c>
      <c r="C199" s="248" t="s">
        <v>1221</v>
      </c>
      <c r="D199" s="251" t="s">
        <v>763</v>
      </c>
      <c r="E199" s="248" t="s">
        <v>429</v>
      </c>
      <c r="F199" s="248" t="s">
        <v>47</v>
      </c>
      <c r="G199" s="248">
        <v>90</v>
      </c>
      <c r="H199" s="248" t="s">
        <v>337</v>
      </c>
      <c r="I199" s="225" t="s">
        <v>1374</v>
      </c>
      <c r="J199" s="336">
        <f t="shared" si="18"/>
        <v>47386.6</v>
      </c>
      <c r="K199" s="232">
        <v>24600</v>
      </c>
      <c r="L199" s="303">
        <f t="shared" si="26"/>
        <v>6666.6</v>
      </c>
      <c r="M199" s="232">
        <v>10000</v>
      </c>
      <c r="N199" s="232"/>
      <c r="O199" s="232"/>
      <c r="P199" s="232"/>
      <c r="Q199" s="232"/>
      <c r="R199" s="232">
        <v>500</v>
      </c>
      <c r="S199" s="303">
        <f t="shared" si="20"/>
        <v>5620</v>
      </c>
      <c r="T199" s="232">
        <v>2</v>
      </c>
      <c r="U199" s="232">
        <v>52</v>
      </c>
      <c r="V199" s="232">
        <v>52</v>
      </c>
      <c r="W199" s="232">
        <v>6</v>
      </c>
      <c r="X199" s="232"/>
    </row>
    <row r="200" spans="1:24" s="101" customFormat="1" ht="56.25" hidden="1" x14ac:dyDescent="0.3">
      <c r="A200" s="453">
        <v>170</v>
      </c>
      <c r="B200" s="248" t="s">
        <v>104</v>
      </c>
      <c r="C200" s="248" t="s">
        <v>1222</v>
      </c>
      <c r="D200" s="251" t="s">
        <v>17</v>
      </c>
      <c r="E200" s="248" t="s">
        <v>2</v>
      </c>
      <c r="F200" s="248" t="s">
        <v>47</v>
      </c>
      <c r="G200" s="248">
        <v>90</v>
      </c>
      <c r="H200" s="248" t="s">
        <v>337</v>
      </c>
      <c r="I200" s="225" t="s">
        <v>1374</v>
      </c>
      <c r="J200" s="336">
        <f t="shared" ref="J200:J209" si="27">SUM(K200:S200)</f>
        <v>47386.6</v>
      </c>
      <c r="K200" s="232">
        <v>24600</v>
      </c>
      <c r="L200" s="303">
        <f t="shared" si="26"/>
        <v>6666.6</v>
      </c>
      <c r="M200" s="232">
        <v>10000</v>
      </c>
      <c r="N200" s="232"/>
      <c r="O200" s="232"/>
      <c r="P200" s="232"/>
      <c r="Q200" s="232"/>
      <c r="R200" s="232">
        <v>500</v>
      </c>
      <c r="S200" s="303">
        <f t="shared" ref="S200:S209" si="28">T200*700+U200*72+V200*8+W200*10</f>
        <v>5620</v>
      </c>
      <c r="T200" s="232">
        <v>2</v>
      </c>
      <c r="U200" s="232">
        <v>52</v>
      </c>
      <c r="V200" s="232">
        <v>52</v>
      </c>
      <c r="W200" s="232">
        <v>6</v>
      </c>
      <c r="X200" s="232"/>
    </row>
    <row r="201" spans="1:24" s="101" customFormat="1" ht="37.5" hidden="1" x14ac:dyDescent="0.3">
      <c r="A201" s="453">
        <v>171</v>
      </c>
      <c r="B201" s="248" t="s">
        <v>104</v>
      </c>
      <c r="C201" s="248" t="s">
        <v>1223</v>
      </c>
      <c r="D201" s="251" t="s">
        <v>1224</v>
      </c>
      <c r="E201" s="248" t="s">
        <v>2</v>
      </c>
      <c r="F201" s="248" t="s">
        <v>47</v>
      </c>
      <c r="G201" s="248">
        <v>90</v>
      </c>
      <c r="H201" s="248" t="s">
        <v>337</v>
      </c>
      <c r="I201" s="225" t="s">
        <v>1374</v>
      </c>
      <c r="J201" s="336">
        <f t="shared" si="27"/>
        <v>47386.6</v>
      </c>
      <c r="K201" s="232">
        <v>24600</v>
      </c>
      <c r="L201" s="303">
        <f t="shared" si="26"/>
        <v>6666.6</v>
      </c>
      <c r="M201" s="232">
        <v>10000</v>
      </c>
      <c r="N201" s="232"/>
      <c r="O201" s="232"/>
      <c r="P201" s="232"/>
      <c r="Q201" s="232"/>
      <c r="R201" s="232">
        <v>500</v>
      </c>
      <c r="S201" s="303">
        <f t="shared" si="28"/>
        <v>5620</v>
      </c>
      <c r="T201" s="232">
        <v>2</v>
      </c>
      <c r="U201" s="232">
        <v>52</v>
      </c>
      <c r="V201" s="232">
        <v>52</v>
      </c>
      <c r="W201" s="232">
        <v>6</v>
      </c>
      <c r="X201" s="232"/>
    </row>
    <row r="202" spans="1:24" s="101" customFormat="1" ht="37.5" hidden="1" x14ac:dyDescent="0.3">
      <c r="A202" s="453">
        <v>172</v>
      </c>
      <c r="B202" s="248" t="s">
        <v>104</v>
      </c>
      <c r="C202" s="248" t="s">
        <v>1225</v>
      </c>
      <c r="D202" s="251" t="s">
        <v>41</v>
      </c>
      <c r="E202" s="248" t="s">
        <v>30</v>
      </c>
      <c r="F202" s="248" t="s">
        <v>47</v>
      </c>
      <c r="G202" s="248">
        <v>128</v>
      </c>
      <c r="H202" s="248" t="s">
        <v>337</v>
      </c>
      <c r="I202" s="225" t="s">
        <v>1374</v>
      </c>
      <c r="J202" s="336">
        <f t="shared" si="27"/>
        <v>149202</v>
      </c>
      <c r="K202" s="232">
        <v>62000</v>
      </c>
      <c r="L202" s="303">
        <f t="shared" si="26"/>
        <v>16802</v>
      </c>
      <c r="M202" s="232">
        <v>10000</v>
      </c>
      <c r="N202" s="232"/>
      <c r="O202" s="232">
        <v>6000</v>
      </c>
      <c r="P202" s="232">
        <v>11000</v>
      </c>
      <c r="Q202" s="232"/>
      <c r="R202" s="232">
        <v>35000</v>
      </c>
      <c r="S202" s="303">
        <f t="shared" si="28"/>
        <v>8400</v>
      </c>
      <c r="T202" s="232">
        <v>8</v>
      </c>
      <c r="U202" s="232">
        <v>32</v>
      </c>
      <c r="V202" s="232">
        <v>32</v>
      </c>
      <c r="W202" s="232">
        <v>24</v>
      </c>
      <c r="X202" s="232"/>
    </row>
    <row r="203" spans="1:24" s="101" customFormat="1" ht="20.25" hidden="1" x14ac:dyDescent="0.3">
      <c r="A203" s="453">
        <v>173</v>
      </c>
      <c r="B203" s="248" t="s">
        <v>104</v>
      </c>
      <c r="C203" s="248" t="s">
        <v>247</v>
      </c>
      <c r="D203" s="251" t="s">
        <v>1226</v>
      </c>
      <c r="E203" s="247" t="s">
        <v>31</v>
      </c>
      <c r="F203" s="248" t="s">
        <v>47</v>
      </c>
      <c r="G203" s="248">
        <v>90</v>
      </c>
      <c r="H203" s="248" t="s">
        <v>337</v>
      </c>
      <c r="I203" s="225" t="s">
        <v>1374</v>
      </c>
      <c r="J203" s="336">
        <f t="shared" si="27"/>
        <v>47386.6</v>
      </c>
      <c r="K203" s="232">
        <v>24600</v>
      </c>
      <c r="L203" s="303">
        <f t="shared" si="26"/>
        <v>6666.6</v>
      </c>
      <c r="M203" s="232">
        <v>10000</v>
      </c>
      <c r="N203" s="232"/>
      <c r="O203" s="232"/>
      <c r="P203" s="232"/>
      <c r="Q203" s="232"/>
      <c r="R203" s="232">
        <v>500</v>
      </c>
      <c r="S203" s="303">
        <f t="shared" si="28"/>
        <v>5620</v>
      </c>
      <c r="T203" s="232">
        <v>2</v>
      </c>
      <c r="U203" s="232">
        <v>52</v>
      </c>
      <c r="V203" s="232">
        <v>52</v>
      </c>
      <c r="W203" s="232">
        <v>6</v>
      </c>
      <c r="X203" s="232"/>
    </row>
    <row r="204" spans="1:24" s="101" customFormat="1" ht="20.25" hidden="1" x14ac:dyDescent="0.3">
      <c r="A204" s="453">
        <v>174</v>
      </c>
      <c r="B204" s="248" t="s">
        <v>104</v>
      </c>
      <c r="C204" s="248" t="s">
        <v>1227</v>
      </c>
      <c r="D204" s="251" t="s">
        <v>460</v>
      </c>
      <c r="E204" s="248" t="s">
        <v>1228</v>
      </c>
      <c r="F204" s="248" t="s">
        <v>47</v>
      </c>
      <c r="G204" s="248">
        <v>120</v>
      </c>
      <c r="H204" s="248" t="s">
        <v>337</v>
      </c>
      <c r="I204" s="225" t="s">
        <v>1374</v>
      </c>
      <c r="J204" s="336">
        <f t="shared" si="27"/>
        <v>47386.6</v>
      </c>
      <c r="K204" s="232">
        <v>24600</v>
      </c>
      <c r="L204" s="303">
        <f t="shared" si="26"/>
        <v>6666.6</v>
      </c>
      <c r="M204" s="232">
        <v>10000</v>
      </c>
      <c r="N204" s="232"/>
      <c r="O204" s="232"/>
      <c r="P204" s="232"/>
      <c r="Q204" s="232"/>
      <c r="R204" s="232">
        <v>500</v>
      </c>
      <c r="S204" s="303">
        <f t="shared" si="28"/>
        <v>5620</v>
      </c>
      <c r="T204" s="232">
        <v>2</v>
      </c>
      <c r="U204" s="232">
        <v>52</v>
      </c>
      <c r="V204" s="232">
        <v>52</v>
      </c>
      <c r="W204" s="232">
        <v>6</v>
      </c>
      <c r="X204" s="232"/>
    </row>
    <row r="205" spans="1:24" s="101" customFormat="1" ht="20.25" hidden="1" x14ac:dyDescent="0.3">
      <c r="A205" s="453">
        <v>175</v>
      </c>
      <c r="B205" s="248" t="s">
        <v>104</v>
      </c>
      <c r="C205" s="248" t="s">
        <v>248</v>
      </c>
      <c r="D205" s="251" t="s">
        <v>1229</v>
      </c>
      <c r="E205" s="248" t="s">
        <v>84</v>
      </c>
      <c r="F205" s="248" t="s">
        <v>171</v>
      </c>
      <c r="G205" s="248">
        <v>80</v>
      </c>
      <c r="H205" s="248" t="s">
        <v>337</v>
      </c>
      <c r="I205" s="225" t="s">
        <v>1374</v>
      </c>
      <c r="J205" s="336">
        <f t="shared" si="27"/>
        <v>52186.6</v>
      </c>
      <c r="K205" s="232">
        <v>24600</v>
      </c>
      <c r="L205" s="303">
        <f t="shared" si="26"/>
        <v>6666.6</v>
      </c>
      <c r="M205" s="232">
        <v>10000</v>
      </c>
      <c r="N205" s="232"/>
      <c r="O205" s="232">
        <v>2000</v>
      </c>
      <c r="P205" s="232">
        <v>2800</v>
      </c>
      <c r="Q205" s="232"/>
      <c r="R205" s="232">
        <v>500</v>
      </c>
      <c r="S205" s="303">
        <f t="shared" si="28"/>
        <v>5620</v>
      </c>
      <c r="T205" s="232">
        <v>2</v>
      </c>
      <c r="U205" s="232">
        <v>52</v>
      </c>
      <c r="V205" s="232">
        <v>52</v>
      </c>
      <c r="W205" s="232">
        <v>6</v>
      </c>
      <c r="X205" s="232"/>
    </row>
    <row r="206" spans="1:24" s="101" customFormat="1" ht="56.25" hidden="1" x14ac:dyDescent="0.3">
      <c r="A206" s="453">
        <v>176</v>
      </c>
      <c r="B206" s="248" t="s">
        <v>104</v>
      </c>
      <c r="C206" s="248" t="s">
        <v>1230</v>
      </c>
      <c r="D206" s="251" t="s">
        <v>201</v>
      </c>
      <c r="E206" s="248" t="s">
        <v>84</v>
      </c>
      <c r="F206" s="248" t="s">
        <v>47</v>
      </c>
      <c r="G206" s="248">
        <v>96</v>
      </c>
      <c r="H206" s="248" t="s">
        <v>1231</v>
      </c>
      <c r="I206" s="225" t="s">
        <v>1374</v>
      </c>
      <c r="J206" s="336">
        <f t="shared" si="27"/>
        <v>47386.6</v>
      </c>
      <c r="K206" s="232">
        <v>24600</v>
      </c>
      <c r="L206" s="303">
        <f t="shared" si="26"/>
        <v>6666.6</v>
      </c>
      <c r="M206" s="232">
        <v>10000</v>
      </c>
      <c r="N206" s="232"/>
      <c r="O206" s="232"/>
      <c r="P206" s="232"/>
      <c r="Q206" s="232"/>
      <c r="R206" s="232">
        <v>500</v>
      </c>
      <c r="S206" s="303">
        <f t="shared" si="28"/>
        <v>5620</v>
      </c>
      <c r="T206" s="232">
        <v>2</v>
      </c>
      <c r="U206" s="232">
        <v>52</v>
      </c>
      <c r="V206" s="232">
        <v>52</v>
      </c>
      <c r="W206" s="232">
        <v>6</v>
      </c>
      <c r="X206" s="232"/>
    </row>
    <row r="207" spans="1:24" s="101" customFormat="1" ht="20.25" hidden="1" x14ac:dyDescent="0.3">
      <c r="A207" s="453">
        <v>177</v>
      </c>
      <c r="B207" s="248" t="s">
        <v>104</v>
      </c>
      <c r="C207" s="248" t="s">
        <v>1232</v>
      </c>
      <c r="D207" s="251" t="s">
        <v>460</v>
      </c>
      <c r="E207" s="248" t="s">
        <v>6</v>
      </c>
      <c r="F207" s="248" t="s">
        <v>47</v>
      </c>
      <c r="G207" s="248">
        <v>120</v>
      </c>
      <c r="H207" s="248" t="s">
        <v>337</v>
      </c>
      <c r="I207" s="225" t="s">
        <v>1374</v>
      </c>
      <c r="J207" s="336">
        <f t="shared" si="27"/>
        <v>47386.6</v>
      </c>
      <c r="K207" s="232">
        <v>24600</v>
      </c>
      <c r="L207" s="303">
        <f t="shared" si="26"/>
        <v>6666.6</v>
      </c>
      <c r="M207" s="232">
        <v>10000</v>
      </c>
      <c r="N207" s="232"/>
      <c r="O207" s="232"/>
      <c r="P207" s="232"/>
      <c r="Q207" s="232"/>
      <c r="R207" s="232">
        <v>500</v>
      </c>
      <c r="S207" s="303">
        <f t="shared" si="28"/>
        <v>5620</v>
      </c>
      <c r="T207" s="232">
        <v>2</v>
      </c>
      <c r="U207" s="232">
        <v>52</v>
      </c>
      <c r="V207" s="232">
        <v>52</v>
      </c>
      <c r="W207" s="232">
        <v>6</v>
      </c>
      <c r="X207" s="232"/>
    </row>
    <row r="208" spans="1:24" s="101" customFormat="1" ht="56.25" hidden="1" x14ac:dyDescent="0.3">
      <c r="A208" s="453">
        <v>178</v>
      </c>
      <c r="B208" s="248" t="s">
        <v>104</v>
      </c>
      <c r="C208" s="248" t="s">
        <v>1233</v>
      </c>
      <c r="D208" s="251" t="s">
        <v>17</v>
      </c>
      <c r="E208" s="248" t="s">
        <v>6</v>
      </c>
      <c r="F208" s="248" t="s">
        <v>47</v>
      </c>
      <c r="G208" s="248">
        <v>90</v>
      </c>
      <c r="H208" s="248" t="s">
        <v>337</v>
      </c>
      <c r="I208" s="225" t="s">
        <v>1374</v>
      </c>
      <c r="J208" s="336">
        <f>SUM(K208:S208)</f>
        <v>47386.6</v>
      </c>
      <c r="K208" s="232">
        <v>24600</v>
      </c>
      <c r="L208" s="303">
        <f>K208*27.1%</f>
        <v>6666.6</v>
      </c>
      <c r="M208" s="232">
        <v>10000</v>
      </c>
      <c r="N208" s="232"/>
      <c r="O208" s="232"/>
      <c r="P208" s="232"/>
      <c r="Q208" s="232"/>
      <c r="R208" s="232">
        <v>500</v>
      </c>
      <c r="S208" s="303">
        <f t="shared" si="28"/>
        <v>5620</v>
      </c>
      <c r="T208" s="232">
        <v>2</v>
      </c>
      <c r="U208" s="232">
        <v>52</v>
      </c>
      <c r="V208" s="232">
        <v>52</v>
      </c>
      <c r="W208" s="232">
        <v>6</v>
      </c>
      <c r="X208" s="232"/>
    </row>
    <row r="209" spans="1:24" s="101" customFormat="1" ht="21" hidden="1" customHeight="1" x14ac:dyDescent="0.3">
      <c r="A209" s="453">
        <v>179</v>
      </c>
      <c r="B209" s="248" t="s">
        <v>104</v>
      </c>
      <c r="C209" s="248" t="s">
        <v>249</v>
      </c>
      <c r="D209" s="251" t="s">
        <v>202</v>
      </c>
      <c r="E209" s="248" t="s">
        <v>1234</v>
      </c>
      <c r="F209" s="248" t="s">
        <v>47</v>
      </c>
      <c r="G209" s="248">
        <v>120</v>
      </c>
      <c r="H209" s="248" t="s">
        <v>337</v>
      </c>
      <c r="I209" s="225" t="s">
        <v>1374</v>
      </c>
      <c r="J209" s="336">
        <f t="shared" si="27"/>
        <v>47386.6</v>
      </c>
      <c r="K209" s="232">
        <v>24600</v>
      </c>
      <c r="L209" s="303">
        <f t="shared" si="26"/>
        <v>6666.6</v>
      </c>
      <c r="M209" s="232">
        <v>10000</v>
      </c>
      <c r="N209" s="232"/>
      <c r="O209" s="232"/>
      <c r="P209" s="232"/>
      <c r="Q209" s="232"/>
      <c r="R209" s="232">
        <v>500</v>
      </c>
      <c r="S209" s="303">
        <f t="shared" si="28"/>
        <v>5620</v>
      </c>
      <c r="T209" s="232">
        <v>2</v>
      </c>
      <c r="U209" s="232">
        <v>52</v>
      </c>
      <c r="V209" s="232">
        <v>52</v>
      </c>
      <c r="W209" s="232">
        <v>6</v>
      </c>
      <c r="X209" s="232"/>
    </row>
    <row r="210" spans="1:24" ht="40.5" hidden="1" customHeight="1" x14ac:dyDescent="0.3">
      <c r="A210" s="578"/>
      <c r="B210" s="200" t="s">
        <v>250</v>
      </c>
      <c r="C210" s="264"/>
      <c r="D210" s="216"/>
      <c r="E210" s="216"/>
      <c r="F210" s="216"/>
      <c r="G210" s="217"/>
      <c r="H210" s="216"/>
      <c r="I210" s="228" t="s">
        <v>1373</v>
      </c>
      <c r="J210" s="336">
        <f t="shared" ref="J210:J263" si="29">SUM(K210:S210)</f>
        <v>0</v>
      </c>
      <c r="K210" s="232"/>
      <c r="L210" s="303">
        <f t="shared" ref="L210:L263" si="30">K210*27.1%</f>
        <v>0</v>
      </c>
      <c r="M210" s="232"/>
      <c r="N210" s="232"/>
      <c r="O210" s="232"/>
      <c r="P210" s="232"/>
      <c r="Q210" s="232"/>
      <c r="R210" s="232"/>
      <c r="S210" s="303">
        <f t="shared" ref="S210:S263" si="31">T210*700+U210*72+V210*8+W210*10</f>
        <v>0</v>
      </c>
      <c r="T210" s="232"/>
      <c r="U210" s="232"/>
      <c r="V210" s="232"/>
      <c r="W210" s="232"/>
      <c r="X210" s="232"/>
    </row>
    <row r="211" spans="1:24" s="101" customFormat="1" ht="112.5" hidden="1" x14ac:dyDescent="0.3">
      <c r="A211" s="453">
        <v>180</v>
      </c>
      <c r="B211" s="218" t="s">
        <v>250</v>
      </c>
      <c r="C211" s="268" t="s">
        <v>960</v>
      </c>
      <c r="D211" s="220" t="s">
        <v>961</v>
      </c>
      <c r="E211" s="154" t="s">
        <v>16</v>
      </c>
      <c r="F211" s="151" t="s">
        <v>47</v>
      </c>
      <c r="G211" s="151">
        <v>120</v>
      </c>
      <c r="H211" s="225" t="s">
        <v>337</v>
      </c>
      <c r="I211" s="228" t="s">
        <v>1373</v>
      </c>
      <c r="J211" s="336">
        <f t="shared" ref="J211:J213" si="32">SUM(K211:S211)</f>
        <v>49621.9</v>
      </c>
      <c r="K211" s="232">
        <v>18900</v>
      </c>
      <c r="L211" s="303">
        <f t="shared" si="30"/>
        <v>5121.9000000000005</v>
      </c>
      <c r="M211" s="232">
        <v>15000</v>
      </c>
      <c r="N211" s="232"/>
      <c r="O211" s="232"/>
      <c r="P211" s="232"/>
      <c r="Q211" s="232"/>
      <c r="R211" s="232">
        <v>1000</v>
      </c>
      <c r="S211" s="303">
        <f t="shared" si="31"/>
        <v>9600</v>
      </c>
      <c r="T211" s="232"/>
      <c r="U211" s="232">
        <v>120</v>
      </c>
      <c r="V211" s="232">
        <v>120</v>
      </c>
      <c r="W211" s="232"/>
      <c r="X211" s="232"/>
    </row>
    <row r="212" spans="1:24" s="101" customFormat="1" ht="112.5" hidden="1" x14ac:dyDescent="0.3">
      <c r="A212" s="453">
        <v>181</v>
      </c>
      <c r="B212" s="218" t="s">
        <v>250</v>
      </c>
      <c r="C212" s="151" t="s">
        <v>962</v>
      </c>
      <c r="D212" s="269" t="s">
        <v>51</v>
      </c>
      <c r="E212" s="151" t="s">
        <v>0</v>
      </c>
      <c r="F212" s="151" t="s">
        <v>47</v>
      </c>
      <c r="G212" s="155">
        <v>100</v>
      </c>
      <c r="H212" s="225" t="s">
        <v>337</v>
      </c>
      <c r="I212" s="228" t="s">
        <v>1373</v>
      </c>
      <c r="J212" s="336">
        <f t="shared" si="32"/>
        <v>49621.9</v>
      </c>
      <c r="K212" s="232">
        <v>18900</v>
      </c>
      <c r="L212" s="303">
        <f t="shared" si="30"/>
        <v>5121.9000000000005</v>
      </c>
      <c r="M212" s="232">
        <v>15000</v>
      </c>
      <c r="N212" s="232"/>
      <c r="O212" s="232"/>
      <c r="P212" s="232"/>
      <c r="Q212" s="232"/>
      <c r="R212" s="232">
        <v>1000</v>
      </c>
      <c r="S212" s="303">
        <f t="shared" si="31"/>
        <v>9600</v>
      </c>
      <c r="T212" s="232"/>
      <c r="U212" s="232">
        <v>120</v>
      </c>
      <c r="V212" s="232">
        <v>120</v>
      </c>
      <c r="W212" s="232"/>
      <c r="X212" s="232"/>
    </row>
    <row r="213" spans="1:24" s="101" customFormat="1" ht="112.5" hidden="1" x14ac:dyDescent="0.3">
      <c r="A213" s="453">
        <v>182</v>
      </c>
      <c r="B213" s="218" t="s">
        <v>250</v>
      </c>
      <c r="C213" s="218" t="s">
        <v>1872</v>
      </c>
      <c r="D213" s="220" t="s">
        <v>159</v>
      </c>
      <c r="E213" s="151" t="s">
        <v>6</v>
      </c>
      <c r="F213" s="151" t="s">
        <v>47</v>
      </c>
      <c r="G213" s="155">
        <v>80</v>
      </c>
      <c r="H213" s="225" t="s">
        <v>337</v>
      </c>
      <c r="I213" s="228" t="s">
        <v>1373</v>
      </c>
      <c r="J213" s="336">
        <f t="shared" si="32"/>
        <v>49621.9</v>
      </c>
      <c r="K213" s="232">
        <v>18900</v>
      </c>
      <c r="L213" s="303">
        <f t="shared" si="30"/>
        <v>5121.9000000000005</v>
      </c>
      <c r="M213" s="232">
        <v>15000</v>
      </c>
      <c r="N213" s="232"/>
      <c r="O213" s="232"/>
      <c r="P213" s="232"/>
      <c r="Q213" s="232"/>
      <c r="R213" s="232">
        <v>1000</v>
      </c>
      <c r="S213" s="303">
        <f t="shared" si="31"/>
        <v>9600</v>
      </c>
      <c r="T213" s="232"/>
      <c r="U213" s="232">
        <v>120</v>
      </c>
      <c r="V213" s="232">
        <v>120</v>
      </c>
      <c r="W213" s="232"/>
      <c r="X213" s="232"/>
    </row>
    <row r="214" spans="1:24" ht="60.75" hidden="1" customHeight="1" x14ac:dyDescent="0.3">
      <c r="A214" s="578"/>
      <c r="B214" s="200" t="s">
        <v>173</v>
      </c>
      <c r="C214" s="264"/>
      <c r="D214" s="216"/>
      <c r="E214" s="216"/>
      <c r="F214" s="216"/>
      <c r="G214" s="217"/>
      <c r="H214" s="216"/>
      <c r="I214" s="228" t="s">
        <v>1373</v>
      </c>
      <c r="J214" s="336">
        <f t="shared" si="29"/>
        <v>0</v>
      </c>
      <c r="K214" s="232"/>
      <c r="L214" s="303">
        <f t="shared" si="30"/>
        <v>0</v>
      </c>
      <c r="M214" s="232"/>
      <c r="N214" s="232"/>
      <c r="O214" s="232"/>
      <c r="P214" s="232"/>
      <c r="Q214" s="232"/>
      <c r="R214" s="232"/>
      <c r="S214" s="303">
        <f t="shared" si="31"/>
        <v>0</v>
      </c>
      <c r="T214" s="232"/>
      <c r="U214" s="232"/>
      <c r="V214" s="232"/>
      <c r="W214" s="232"/>
      <c r="X214" s="232"/>
    </row>
    <row r="215" spans="1:24" s="101" customFormat="1" ht="131.25" hidden="1" x14ac:dyDescent="0.3">
      <c r="A215" s="453">
        <v>183</v>
      </c>
      <c r="B215" s="218" t="s">
        <v>173</v>
      </c>
      <c r="C215" s="219" t="s">
        <v>761</v>
      </c>
      <c r="D215" s="195" t="s">
        <v>460</v>
      </c>
      <c r="E215" s="151" t="s">
        <v>13</v>
      </c>
      <c r="F215" s="151" t="s">
        <v>515</v>
      </c>
      <c r="G215" s="151">
        <v>250</v>
      </c>
      <c r="H215" s="155" t="s">
        <v>337</v>
      </c>
      <c r="I215" s="228" t="s">
        <v>1373</v>
      </c>
      <c r="J215" s="308">
        <f t="shared" si="29"/>
        <v>88019</v>
      </c>
      <c r="K215" s="232">
        <v>29000</v>
      </c>
      <c r="L215" s="303">
        <f t="shared" si="30"/>
        <v>7859.0000000000009</v>
      </c>
      <c r="M215" s="232">
        <v>7920</v>
      </c>
      <c r="N215" s="232"/>
      <c r="O215" s="232"/>
      <c r="P215" s="232"/>
      <c r="Q215" s="232"/>
      <c r="R215" s="232">
        <v>25000</v>
      </c>
      <c r="S215" s="303">
        <f t="shared" si="31"/>
        <v>18240</v>
      </c>
      <c r="T215" s="232"/>
      <c r="U215" s="232">
        <v>228</v>
      </c>
      <c r="V215" s="232">
        <v>228</v>
      </c>
      <c r="W215" s="232"/>
      <c r="X215" s="232" t="s">
        <v>1960</v>
      </c>
    </row>
    <row r="216" spans="1:24" s="101" customFormat="1" ht="60.75" hidden="1" customHeight="1" x14ac:dyDescent="0.3">
      <c r="A216" s="453">
        <v>184</v>
      </c>
      <c r="B216" s="218" t="s">
        <v>173</v>
      </c>
      <c r="C216" s="219" t="s">
        <v>762</v>
      </c>
      <c r="D216" s="220" t="s">
        <v>763</v>
      </c>
      <c r="E216" s="151" t="s">
        <v>2</v>
      </c>
      <c r="F216" s="151" t="s">
        <v>515</v>
      </c>
      <c r="G216" s="151">
        <v>200</v>
      </c>
      <c r="H216" s="155" t="s">
        <v>337</v>
      </c>
      <c r="I216" s="228" t="s">
        <v>1373</v>
      </c>
      <c r="J216" s="308">
        <f t="shared" si="29"/>
        <v>80579</v>
      </c>
      <c r="K216" s="232">
        <v>29000</v>
      </c>
      <c r="L216" s="303">
        <f t="shared" si="30"/>
        <v>7859.0000000000009</v>
      </c>
      <c r="M216" s="232">
        <v>7920</v>
      </c>
      <c r="N216" s="232"/>
      <c r="O216" s="232"/>
      <c r="P216" s="232"/>
      <c r="Q216" s="232"/>
      <c r="R216" s="232">
        <v>25000</v>
      </c>
      <c r="S216" s="303">
        <f t="shared" si="31"/>
        <v>10800</v>
      </c>
      <c r="T216" s="232"/>
      <c r="U216" s="232">
        <v>135</v>
      </c>
      <c r="V216" s="232">
        <v>135</v>
      </c>
      <c r="W216" s="232"/>
      <c r="X216" s="232" t="s">
        <v>1960</v>
      </c>
    </row>
    <row r="217" spans="1:24" s="101" customFormat="1" ht="101.25" hidden="1" customHeight="1" x14ac:dyDescent="0.3">
      <c r="A217" s="453">
        <v>185</v>
      </c>
      <c r="B217" s="218" t="s">
        <v>173</v>
      </c>
      <c r="C217" s="219" t="s">
        <v>764</v>
      </c>
      <c r="D217" s="220" t="s">
        <v>460</v>
      </c>
      <c r="E217" s="151" t="s">
        <v>2</v>
      </c>
      <c r="F217" s="151" t="s">
        <v>515</v>
      </c>
      <c r="G217" s="151">
        <v>220</v>
      </c>
      <c r="H217" s="155" t="s">
        <v>337</v>
      </c>
      <c r="I217" s="228" t="s">
        <v>1373</v>
      </c>
      <c r="J217" s="308">
        <f t="shared" si="29"/>
        <v>95779</v>
      </c>
      <c r="K217" s="232">
        <v>29000</v>
      </c>
      <c r="L217" s="303">
        <f t="shared" si="30"/>
        <v>7859.0000000000009</v>
      </c>
      <c r="M217" s="232">
        <v>9900</v>
      </c>
      <c r="N217" s="232"/>
      <c r="O217" s="232"/>
      <c r="P217" s="232"/>
      <c r="Q217" s="232"/>
      <c r="R217" s="232">
        <v>31500</v>
      </c>
      <c r="S217" s="303">
        <f t="shared" si="31"/>
        <v>17520</v>
      </c>
      <c r="T217" s="232"/>
      <c r="U217" s="232">
        <v>219</v>
      </c>
      <c r="V217" s="232">
        <v>219</v>
      </c>
      <c r="W217" s="232"/>
      <c r="X217" s="232" t="s">
        <v>1961</v>
      </c>
    </row>
    <row r="218" spans="1:24" s="101" customFormat="1" ht="60.75" hidden="1" customHeight="1" x14ac:dyDescent="0.3">
      <c r="A218" s="453">
        <v>186</v>
      </c>
      <c r="B218" s="218" t="s">
        <v>173</v>
      </c>
      <c r="C218" s="219" t="s">
        <v>765</v>
      </c>
      <c r="D218" s="220" t="s">
        <v>766</v>
      </c>
      <c r="E218" s="151" t="s">
        <v>112</v>
      </c>
      <c r="F218" s="151" t="s">
        <v>535</v>
      </c>
      <c r="G218" s="151">
        <v>150</v>
      </c>
      <c r="H218" s="155" t="s">
        <v>337</v>
      </c>
      <c r="I218" s="228" t="s">
        <v>1373</v>
      </c>
      <c r="J218" s="308">
        <f t="shared" si="29"/>
        <v>78899</v>
      </c>
      <c r="K218" s="232">
        <v>29000</v>
      </c>
      <c r="L218" s="303">
        <f t="shared" si="30"/>
        <v>7859.0000000000009</v>
      </c>
      <c r="M218" s="232">
        <v>7920</v>
      </c>
      <c r="N218" s="232"/>
      <c r="O218" s="232"/>
      <c r="P218" s="232"/>
      <c r="Q218" s="232"/>
      <c r="R218" s="232">
        <v>25000</v>
      </c>
      <c r="S218" s="303">
        <f t="shared" si="31"/>
        <v>9120</v>
      </c>
      <c r="T218" s="232"/>
      <c r="U218" s="232">
        <v>114</v>
      </c>
      <c r="V218" s="232">
        <v>114</v>
      </c>
      <c r="W218" s="232"/>
      <c r="X218" s="232" t="s">
        <v>1962</v>
      </c>
    </row>
    <row r="219" spans="1:24" s="101" customFormat="1" ht="60.75" hidden="1" customHeight="1" x14ac:dyDescent="0.3">
      <c r="A219" s="453">
        <v>187</v>
      </c>
      <c r="B219" s="218" t="s">
        <v>173</v>
      </c>
      <c r="C219" s="219" t="s">
        <v>767</v>
      </c>
      <c r="D219" s="220" t="s">
        <v>768</v>
      </c>
      <c r="E219" s="151" t="s">
        <v>18</v>
      </c>
      <c r="F219" s="151" t="s">
        <v>515</v>
      </c>
      <c r="G219" s="151">
        <v>250</v>
      </c>
      <c r="H219" s="155" t="s">
        <v>337</v>
      </c>
      <c r="I219" s="228" t="s">
        <v>1373</v>
      </c>
      <c r="J219" s="308">
        <f t="shared" si="29"/>
        <v>72226.25</v>
      </c>
      <c r="K219" s="232">
        <v>23750</v>
      </c>
      <c r="L219" s="303">
        <f t="shared" si="30"/>
        <v>6436.25</v>
      </c>
      <c r="M219" s="232">
        <v>7920</v>
      </c>
      <c r="N219" s="232"/>
      <c r="O219" s="232"/>
      <c r="P219" s="232"/>
      <c r="Q219" s="232"/>
      <c r="R219" s="232">
        <v>25000</v>
      </c>
      <c r="S219" s="303">
        <f t="shared" si="31"/>
        <v>9120</v>
      </c>
      <c r="T219" s="232"/>
      <c r="U219" s="232">
        <v>114</v>
      </c>
      <c r="V219" s="232">
        <v>114</v>
      </c>
      <c r="W219" s="232"/>
      <c r="X219" s="232" t="s">
        <v>1960</v>
      </c>
    </row>
    <row r="220" spans="1:24" s="101" customFormat="1" ht="60.75" hidden="1" customHeight="1" x14ac:dyDescent="0.3">
      <c r="A220" s="453">
        <v>188</v>
      </c>
      <c r="B220" s="218" t="s">
        <v>173</v>
      </c>
      <c r="C220" s="219" t="s">
        <v>769</v>
      </c>
      <c r="D220" s="220" t="s">
        <v>770</v>
      </c>
      <c r="E220" s="151" t="s">
        <v>1</v>
      </c>
      <c r="F220" s="151" t="s">
        <v>516</v>
      </c>
      <c r="G220" s="151">
        <v>220</v>
      </c>
      <c r="H220" s="155" t="s">
        <v>337</v>
      </c>
      <c r="I220" s="228" t="s">
        <v>1373</v>
      </c>
      <c r="J220" s="308">
        <f t="shared" si="29"/>
        <v>101059</v>
      </c>
      <c r="K220" s="232">
        <v>29000</v>
      </c>
      <c r="L220" s="303">
        <f t="shared" si="30"/>
        <v>7859.0000000000009</v>
      </c>
      <c r="M220" s="232">
        <v>9900</v>
      </c>
      <c r="N220" s="232"/>
      <c r="O220" s="232"/>
      <c r="P220" s="232"/>
      <c r="Q220" s="232"/>
      <c r="R220" s="232">
        <v>31500</v>
      </c>
      <c r="S220" s="303">
        <f t="shared" si="31"/>
        <v>22800</v>
      </c>
      <c r="T220" s="232"/>
      <c r="U220" s="232">
        <v>285</v>
      </c>
      <c r="V220" s="232">
        <v>285</v>
      </c>
      <c r="W220" s="232"/>
      <c r="X220" s="232" t="s">
        <v>1952</v>
      </c>
    </row>
    <row r="221" spans="1:24" ht="60.75" hidden="1" customHeight="1" x14ac:dyDescent="0.3">
      <c r="A221" s="578"/>
      <c r="B221" s="200" t="s">
        <v>254</v>
      </c>
      <c r="C221" s="261"/>
      <c r="D221" s="216"/>
      <c r="E221" s="216"/>
      <c r="F221" s="216"/>
      <c r="G221" s="217"/>
      <c r="H221" s="216"/>
      <c r="I221" s="228" t="s">
        <v>1373</v>
      </c>
      <c r="J221" s="336">
        <f t="shared" si="29"/>
        <v>0</v>
      </c>
      <c r="K221" s="232"/>
      <c r="L221" s="303">
        <f t="shared" si="30"/>
        <v>0</v>
      </c>
      <c r="M221" s="232"/>
      <c r="N221" s="232"/>
      <c r="O221" s="232"/>
      <c r="P221" s="232"/>
      <c r="Q221" s="232"/>
      <c r="R221" s="232"/>
      <c r="S221" s="303">
        <f t="shared" si="31"/>
        <v>0</v>
      </c>
      <c r="T221" s="232"/>
      <c r="U221" s="232"/>
      <c r="V221" s="232"/>
      <c r="W221" s="232"/>
      <c r="X221" s="232"/>
    </row>
    <row r="222" spans="1:24" s="101" customFormat="1" ht="21" hidden="1" customHeight="1" x14ac:dyDescent="0.3">
      <c r="A222" s="453">
        <v>189</v>
      </c>
      <c r="B222" s="218" t="s">
        <v>254</v>
      </c>
      <c r="C222" s="219" t="s">
        <v>771</v>
      </c>
      <c r="D222" s="195" t="s">
        <v>23</v>
      </c>
      <c r="E222" s="151" t="s">
        <v>29</v>
      </c>
      <c r="F222" s="151" t="s">
        <v>515</v>
      </c>
      <c r="G222" s="151">
        <v>150</v>
      </c>
      <c r="H222" s="225" t="s">
        <v>337</v>
      </c>
      <c r="I222" s="228" t="s">
        <v>1373</v>
      </c>
      <c r="J222" s="308">
        <f t="shared" si="29"/>
        <v>65892.899999999994</v>
      </c>
      <c r="K222" s="232">
        <v>19900</v>
      </c>
      <c r="L222" s="303">
        <f t="shared" si="30"/>
        <v>5392.9000000000005</v>
      </c>
      <c r="M222" s="232">
        <v>7920</v>
      </c>
      <c r="N222" s="232"/>
      <c r="O222" s="232"/>
      <c r="P222" s="232"/>
      <c r="Q222" s="232"/>
      <c r="R222" s="232">
        <v>25000</v>
      </c>
      <c r="S222" s="303">
        <f t="shared" si="31"/>
        <v>7680</v>
      </c>
      <c r="T222" s="232"/>
      <c r="U222" s="232">
        <v>96</v>
      </c>
      <c r="V222" s="232">
        <v>96</v>
      </c>
      <c r="W222" s="232"/>
      <c r="X222" s="232" t="s">
        <v>1960</v>
      </c>
    </row>
    <row r="223" spans="1:24" s="101" customFormat="1" ht="75" hidden="1" x14ac:dyDescent="0.3">
      <c r="A223" s="453">
        <v>190</v>
      </c>
      <c r="B223" s="218" t="s">
        <v>254</v>
      </c>
      <c r="C223" s="219" t="s">
        <v>772</v>
      </c>
      <c r="D223" s="220" t="s">
        <v>126</v>
      </c>
      <c r="E223" s="151" t="s">
        <v>2</v>
      </c>
      <c r="F223" s="151" t="s">
        <v>515</v>
      </c>
      <c r="G223" s="155">
        <v>150</v>
      </c>
      <c r="H223" s="225" t="s">
        <v>337</v>
      </c>
      <c r="I223" s="228" t="s">
        <v>1373</v>
      </c>
      <c r="J223" s="308">
        <f t="shared" si="29"/>
        <v>64876.1</v>
      </c>
      <c r="K223" s="232">
        <v>19100</v>
      </c>
      <c r="L223" s="303">
        <f t="shared" si="30"/>
        <v>5176.1000000000004</v>
      </c>
      <c r="M223" s="232">
        <v>7920</v>
      </c>
      <c r="N223" s="232"/>
      <c r="O223" s="232"/>
      <c r="P223" s="232"/>
      <c r="Q223" s="232"/>
      <c r="R223" s="232">
        <v>25000</v>
      </c>
      <c r="S223" s="303">
        <f t="shared" si="31"/>
        <v>7680</v>
      </c>
      <c r="T223" s="232"/>
      <c r="U223" s="232">
        <v>96</v>
      </c>
      <c r="V223" s="232">
        <v>96</v>
      </c>
      <c r="W223" s="232"/>
      <c r="X223" s="232" t="s">
        <v>1960</v>
      </c>
    </row>
    <row r="224" spans="1:24" s="101" customFormat="1" ht="75" hidden="1" x14ac:dyDescent="0.3">
      <c r="A224" s="453">
        <v>191</v>
      </c>
      <c r="B224" s="218" t="s">
        <v>254</v>
      </c>
      <c r="C224" s="219" t="s">
        <v>773</v>
      </c>
      <c r="D224" s="220" t="s">
        <v>58</v>
      </c>
      <c r="E224" s="151" t="s">
        <v>18</v>
      </c>
      <c r="F224" s="151" t="s">
        <v>516</v>
      </c>
      <c r="G224" s="155">
        <v>150</v>
      </c>
      <c r="H224" s="225" t="s">
        <v>337</v>
      </c>
      <c r="I224" s="228" t="s">
        <v>1373</v>
      </c>
      <c r="J224" s="308">
        <f t="shared" si="29"/>
        <v>77286.25</v>
      </c>
      <c r="K224" s="232">
        <v>23750</v>
      </c>
      <c r="L224" s="303">
        <f t="shared" si="30"/>
        <v>6436.25</v>
      </c>
      <c r="M224" s="232">
        <v>7920</v>
      </c>
      <c r="N224" s="232"/>
      <c r="O224" s="232"/>
      <c r="P224" s="232"/>
      <c r="Q224" s="232"/>
      <c r="R224" s="232">
        <v>31500</v>
      </c>
      <c r="S224" s="303">
        <f t="shared" si="31"/>
        <v>7680</v>
      </c>
      <c r="T224" s="232"/>
      <c r="U224" s="232">
        <v>96</v>
      </c>
      <c r="V224" s="232">
        <v>96</v>
      </c>
      <c r="W224" s="232"/>
      <c r="X224" s="232" t="s">
        <v>1963</v>
      </c>
    </row>
    <row r="225" spans="1:24" s="101" customFormat="1" ht="93.75" hidden="1" x14ac:dyDescent="0.3">
      <c r="A225" s="453">
        <v>192</v>
      </c>
      <c r="B225" s="218" t="s">
        <v>254</v>
      </c>
      <c r="C225" s="219" t="s">
        <v>568</v>
      </c>
      <c r="D225" s="220" t="s">
        <v>20</v>
      </c>
      <c r="E225" s="151" t="s">
        <v>12</v>
      </c>
      <c r="F225" s="151" t="s">
        <v>516</v>
      </c>
      <c r="G225" s="155">
        <v>150</v>
      </c>
      <c r="H225" s="225" t="s">
        <v>337</v>
      </c>
      <c r="I225" s="228" t="s">
        <v>1373</v>
      </c>
      <c r="J225" s="308">
        <f t="shared" si="29"/>
        <v>70836.100000000006</v>
      </c>
      <c r="K225" s="232">
        <v>19100</v>
      </c>
      <c r="L225" s="303">
        <f t="shared" si="30"/>
        <v>5176.1000000000004</v>
      </c>
      <c r="M225" s="232">
        <v>5940</v>
      </c>
      <c r="N225" s="232"/>
      <c r="O225" s="232"/>
      <c r="P225" s="232"/>
      <c r="Q225" s="232"/>
      <c r="R225" s="232">
        <v>31500</v>
      </c>
      <c r="S225" s="303">
        <f t="shared" si="31"/>
        <v>9120</v>
      </c>
      <c r="T225" s="232"/>
      <c r="U225" s="232">
        <v>114</v>
      </c>
      <c r="V225" s="232">
        <v>114</v>
      </c>
      <c r="W225" s="232"/>
      <c r="X225" s="232" t="s">
        <v>1963</v>
      </c>
    </row>
    <row r="226" spans="1:24" ht="40.5" hidden="1" customHeight="1" x14ac:dyDescent="0.3">
      <c r="A226" s="578"/>
      <c r="B226" s="200" t="s">
        <v>256</v>
      </c>
      <c r="C226" s="261"/>
      <c r="D226" s="216"/>
      <c r="E226" s="216"/>
      <c r="F226" s="216"/>
      <c r="G226" s="217"/>
      <c r="H226" s="216"/>
      <c r="I226" s="228" t="s">
        <v>1373</v>
      </c>
      <c r="J226" s="336">
        <f t="shared" si="29"/>
        <v>0</v>
      </c>
      <c r="K226" s="232"/>
      <c r="L226" s="303">
        <f t="shared" si="30"/>
        <v>0</v>
      </c>
      <c r="M226" s="232"/>
      <c r="N226" s="232"/>
      <c r="O226" s="232"/>
      <c r="P226" s="232"/>
      <c r="Q226" s="232"/>
      <c r="R226" s="232"/>
      <c r="S226" s="303">
        <f t="shared" si="31"/>
        <v>0</v>
      </c>
      <c r="T226" s="232"/>
      <c r="U226" s="232"/>
      <c r="V226" s="232"/>
      <c r="W226" s="232"/>
      <c r="X226" s="232"/>
    </row>
    <row r="227" spans="1:24" s="101" customFormat="1" ht="75" hidden="1" x14ac:dyDescent="0.3">
      <c r="A227" s="453">
        <v>193</v>
      </c>
      <c r="B227" s="218" t="s">
        <v>256</v>
      </c>
      <c r="C227" s="219" t="s">
        <v>822</v>
      </c>
      <c r="D227" s="195" t="s">
        <v>527</v>
      </c>
      <c r="E227" s="151" t="s">
        <v>0</v>
      </c>
      <c r="F227" s="151" t="s">
        <v>823</v>
      </c>
      <c r="G227" s="166">
        <v>90</v>
      </c>
      <c r="H227" s="453" t="s">
        <v>337</v>
      </c>
      <c r="I227" s="228" t="s">
        <v>1373</v>
      </c>
      <c r="J227" s="336">
        <f t="shared" si="29"/>
        <v>0</v>
      </c>
      <c r="K227" s="232"/>
      <c r="L227" s="303">
        <f t="shared" si="30"/>
        <v>0</v>
      </c>
      <c r="M227" s="232"/>
      <c r="N227" s="232"/>
      <c r="O227" s="232"/>
      <c r="P227" s="232"/>
      <c r="Q227" s="232"/>
      <c r="R227" s="232"/>
      <c r="S227" s="303">
        <f t="shared" si="31"/>
        <v>0</v>
      </c>
      <c r="T227" s="232"/>
      <c r="U227" s="232"/>
      <c r="V227" s="232"/>
      <c r="W227" s="232"/>
      <c r="X227" s="232"/>
    </row>
    <row r="228" spans="1:24" s="101" customFormat="1" ht="56.25" hidden="1" x14ac:dyDescent="0.3">
      <c r="A228" s="453">
        <v>194</v>
      </c>
      <c r="B228" s="218" t="s">
        <v>256</v>
      </c>
      <c r="C228" s="219" t="s">
        <v>517</v>
      </c>
      <c r="D228" s="195" t="s">
        <v>51</v>
      </c>
      <c r="E228" s="151" t="s">
        <v>18</v>
      </c>
      <c r="F228" s="151" t="s">
        <v>823</v>
      </c>
      <c r="G228" s="166">
        <v>100</v>
      </c>
      <c r="H228" s="453" t="s">
        <v>337</v>
      </c>
      <c r="I228" s="225" t="s">
        <v>1373</v>
      </c>
      <c r="J228" s="336">
        <f t="shared" si="29"/>
        <v>0</v>
      </c>
      <c r="K228" s="232"/>
      <c r="L228" s="303">
        <f t="shared" si="30"/>
        <v>0</v>
      </c>
      <c r="M228" s="232"/>
      <c r="N228" s="232"/>
      <c r="O228" s="232"/>
      <c r="P228" s="232"/>
      <c r="Q228" s="232"/>
      <c r="R228" s="232"/>
      <c r="S228" s="303">
        <f t="shared" si="31"/>
        <v>0</v>
      </c>
      <c r="T228" s="232"/>
      <c r="U228" s="232"/>
      <c r="V228" s="232"/>
      <c r="W228" s="232"/>
      <c r="X228" s="232"/>
    </row>
    <row r="229" spans="1:24" s="101" customFormat="1" ht="75" hidden="1" x14ac:dyDescent="0.3">
      <c r="A229" s="453">
        <v>195</v>
      </c>
      <c r="B229" s="218" t="s">
        <v>256</v>
      </c>
      <c r="C229" s="219" t="s">
        <v>826</v>
      </c>
      <c r="D229" s="195" t="s">
        <v>827</v>
      </c>
      <c r="E229" s="151" t="s">
        <v>129</v>
      </c>
      <c r="F229" s="151" t="s">
        <v>828</v>
      </c>
      <c r="G229" s="166">
        <v>90</v>
      </c>
      <c r="H229" s="453" t="s">
        <v>337</v>
      </c>
      <c r="I229" s="225" t="s">
        <v>1373</v>
      </c>
      <c r="J229" s="336">
        <f t="shared" si="29"/>
        <v>0</v>
      </c>
      <c r="K229" s="232"/>
      <c r="L229" s="303">
        <f t="shared" si="30"/>
        <v>0</v>
      </c>
      <c r="M229" s="232"/>
      <c r="N229" s="232"/>
      <c r="O229" s="232"/>
      <c r="P229" s="232"/>
      <c r="Q229" s="232"/>
      <c r="R229" s="232"/>
      <c r="S229" s="303">
        <f t="shared" si="31"/>
        <v>0</v>
      </c>
      <c r="T229" s="232"/>
      <c r="U229" s="232"/>
      <c r="V229" s="232"/>
      <c r="W229" s="232"/>
      <c r="X229" s="232"/>
    </row>
    <row r="230" spans="1:24" s="101" customFormat="1" ht="37.5" hidden="1" x14ac:dyDescent="0.3">
      <c r="A230" s="453">
        <v>196</v>
      </c>
      <c r="B230" s="218" t="s">
        <v>256</v>
      </c>
      <c r="C230" s="219" t="s">
        <v>75</v>
      </c>
      <c r="D230" s="195" t="s">
        <v>824</v>
      </c>
      <c r="E230" s="151" t="s">
        <v>278</v>
      </c>
      <c r="F230" s="151" t="s">
        <v>823</v>
      </c>
      <c r="G230" s="166">
        <v>25</v>
      </c>
      <c r="H230" s="453" t="s">
        <v>337</v>
      </c>
      <c r="I230" s="228" t="s">
        <v>1373</v>
      </c>
      <c r="J230" s="336">
        <f t="shared" si="29"/>
        <v>0</v>
      </c>
      <c r="K230" s="232"/>
      <c r="L230" s="303">
        <f t="shared" si="30"/>
        <v>0</v>
      </c>
      <c r="M230" s="232"/>
      <c r="N230" s="232"/>
      <c r="O230" s="232"/>
      <c r="P230" s="232"/>
      <c r="Q230" s="232"/>
      <c r="R230" s="232"/>
      <c r="S230" s="303">
        <f t="shared" si="31"/>
        <v>0</v>
      </c>
      <c r="T230" s="232"/>
      <c r="U230" s="232"/>
      <c r="V230" s="232"/>
      <c r="W230" s="232"/>
      <c r="X230" s="232"/>
    </row>
    <row r="231" spans="1:24" s="101" customFormat="1" ht="37.5" hidden="1" x14ac:dyDescent="0.3">
      <c r="A231" s="453">
        <v>197</v>
      </c>
      <c r="B231" s="218" t="s">
        <v>256</v>
      </c>
      <c r="C231" s="219" t="s">
        <v>75</v>
      </c>
      <c r="D231" s="220" t="s">
        <v>825</v>
      </c>
      <c r="E231" s="151" t="s">
        <v>85</v>
      </c>
      <c r="F231" s="151" t="s">
        <v>398</v>
      </c>
      <c r="G231" s="166">
        <v>25</v>
      </c>
      <c r="H231" s="453" t="s">
        <v>337</v>
      </c>
      <c r="I231" s="228" t="s">
        <v>1373</v>
      </c>
      <c r="J231" s="336">
        <f t="shared" si="29"/>
        <v>0</v>
      </c>
      <c r="K231" s="232"/>
      <c r="L231" s="303">
        <f t="shared" si="30"/>
        <v>0</v>
      </c>
      <c r="M231" s="232"/>
      <c r="N231" s="232"/>
      <c r="O231" s="232"/>
      <c r="P231" s="232"/>
      <c r="Q231" s="232"/>
      <c r="R231" s="232"/>
      <c r="S231" s="303">
        <f t="shared" si="31"/>
        <v>0</v>
      </c>
      <c r="T231" s="232"/>
      <c r="U231" s="232"/>
      <c r="V231" s="232"/>
      <c r="W231" s="232"/>
      <c r="X231" s="232"/>
    </row>
    <row r="232" spans="1:24" ht="40.5" hidden="1" customHeight="1" x14ac:dyDescent="0.3">
      <c r="A232" s="578"/>
      <c r="B232" s="200" t="s">
        <v>522</v>
      </c>
      <c r="C232" s="264"/>
      <c r="D232" s="216"/>
      <c r="E232" s="216"/>
      <c r="F232" s="216"/>
      <c r="G232" s="217"/>
      <c r="H232" s="216"/>
      <c r="I232" s="228" t="s">
        <v>1373</v>
      </c>
      <c r="J232" s="336">
        <f t="shared" si="29"/>
        <v>0</v>
      </c>
      <c r="K232" s="232"/>
      <c r="L232" s="303">
        <f t="shared" si="30"/>
        <v>0</v>
      </c>
      <c r="M232" s="232"/>
      <c r="N232" s="232"/>
      <c r="O232" s="232"/>
      <c r="P232" s="232"/>
      <c r="Q232" s="232"/>
      <c r="R232" s="232"/>
      <c r="S232" s="303">
        <f t="shared" si="31"/>
        <v>0</v>
      </c>
      <c r="T232" s="232"/>
      <c r="U232" s="232"/>
      <c r="V232" s="232"/>
      <c r="W232" s="232"/>
      <c r="X232" s="232"/>
    </row>
    <row r="233" spans="1:24" s="101" customFormat="1" ht="60.75" hidden="1" customHeight="1" x14ac:dyDescent="0.3">
      <c r="A233" s="453">
        <v>198</v>
      </c>
      <c r="B233" s="218" t="s">
        <v>522</v>
      </c>
      <c r="C233" s="219" t="s">
        <v>523</v>
      </c>
      <c r="D233" s="151" t="s">
        <v>219</v>
      </c>
      <c r="E233" s="151" t="s">
        <v>2</v>
      </c>
      <c r="F233" s="151" t="s">
        <v>524</v>
      </c>
      <c r="G233" s="151">
        <v>30</v>
      </c>
      <c r="H233" s="155" t="s">
        <v>337</v>
      </c>
      <c r="I233" s="228" t="s">
        <v>1373</v>
      </c>
      <c r="J233" s="344">
        <f t="shared" si="29"/>
        <v>2400</v>
      </c>
      <c r="K233" s="366"/>
      <c r="L233" s="346">
        <f t="shared" si="30"/>
        <v>0</v>
      </c>
      <c r="M233" s="366"/>
      <c r="N233" s="366"/>
      <c r="O233" s="366"/>
      <c r="P233" s="366"/>
      <c r="Q233" s="366"/>
      <c r="R233" s="366"/>
      <c r="S233" s="346">
        <f t="shared" si="31"/>
        <v>2400</v>
      </c>
      <c r="T233" s="366"/>
      <c r="U233" s="366">
        <v>30</v>
      </c>
      <c r="V233" s="366">
        <v>30</v>
      </c>
      <c r="W233" s="366"/>
      <c r="X233" s="366"/>
    </row>
    <row r="234" spans="1:24" s="101" customFormat="1" ht="60.75" hidden="1" customHeight="1" x14ac:dyDescent="0.3">
      <c r="A234" s="453">
        <v>199</v>
      </c>
      <c r="B234" s="218" t="s">
        <v>522</v>
      </c>
      <c r="C234" s="219" t="s">
        <v>525</v>
      </c>
      <c r="D234" s="220" t="s">
        <v>253</v>
      </c>
      <c r="E234" s="151" t="s">
        <v>957</v>
      </c>
      <c r="F234" s="151" t="s">
        <v>59</v>
      </c>
      <c r="G234" s="151">
        <v>40</v>
      </c>
      <c r="H234" s="155" t="s">
        <v>337</v>
      </c>
      <c r="I234" s="228" t="s">
        <v>1373</v>
      </c>
      <c r="J234" s="344">
        <f t="shared" si="29"/>
        <v>2400</v>
      </c>
      <c r="K234" s="366"/>
      <c r="L234" s="346">
        <f t="shared" si="30"/>
        <v>0</v>
      </c>
      <c r="M234" s="366"/>
      <c r="N234" s="366"/>
      <c r="O234" s="366"/>
      <c r="P234" s="366"/>
      <c r="Q234" s="366"/>
      <c r="R234" s="366"/>
      <c r="S234" s="346">
        <f t="shared" si="31"/>
        <v>2400</v>
      </c>
      <c r="T234" s="366"/>
      <c r="U234" s="366">
        <v>30</v>
      </c>
      <c r="V234" s="366">
        <v>30</v>
      </c>
      <c r="W234" s="366"/>
      <c r="X234" s="366"/>
    </row>
    <row r="235" spans="1:24" s="101" customFormat="1" ht="40.5" hidden="1" customHeight="1" x14ac:dyDescent="0.3">
      <c r="A235" s="453">
        <v>200</v>
      </c>
      <c r="B235" s="218" t="s">
        <v>522</v>
      </c>
      <c r="C235" s="219" t="s">
        <v>526</v>
      </c>
      <c r="D235" s="586">
        <v>11</v>
      </c>
      <c r="E235" s="151" t="s">
        <v>18</v>
      </c>
      <c r="F235" s="151" t="s">
        <v>524</v>
      </c>
      <c r="G235" s="151">
        <v>30</v>
      </c>
      <c r="H235" s="155" t="s">
        <v>337</v>
      </c>
      <c r="I235" s="228" t="s">
        <v>1373</v>
      </c>
      <c r="J235" s="344">
        <f t="shared" si="29"/>
        <v>2400</v>
      </c>
      <c r="K235" s="366"/>
      <c r="L235" s="346">
        <f t="shared" si="30"/>
        <v>0</v>
      </c>
      <c r="M235" s="366"/>
      <c r="N235" s="366"/>
      <c r="O235" s="366"/>
      <c r="P235" s="366"/>
      <c r="Q235" s="366"/>
      <c r="R235" s="366"/>
      <c r="S235" s="346">
        <f t="shared" si="31"/>
        <v>2400</v>
      </c>
      <c r="T235" s="366"/>
      <c r="U235" s="366">
        <v>30</v>
      </c>
      <c r="V235" s="366">
        <v>30</v>
      </c>
      <c r="W235" s="366"/>
      <c r="X235" s="366"/>
    </row>
    <row r="236" spans="1:24" s="101" customFormat="1" ht="40.5" hidden="1" customHeight="1" x14ac:dyDescent="0.3">
      <c r="A236" s="453">
        <v>201</v>
      </c>
      <c r="B236" s="218" t="s">
        <v>522</v>
      </c>
      <c r="C236" s="219" t="s">
        <v>403</v>
      </c>
      <c r="D236" s="220" t="s">
        <v>2182</v>
      </c>
      <c r="E236" s="151" t="s">
        <v>33</v>
      </c>
      <c r="F236" s="151" t="s">
        <v>524</v>
      </c>
      <c r="G236" s="151">
        <v>30</v>
      </c>
      <c r="H236" s="155" t="s">
        <v>337</v>
      </c>
      <c r="I236" s="228" t="s">
        <v>1373</v>
      </c>
      <c r="J236" s="344">
        <f t="shared" si="29"/>
        <v>2400</v>
      </c>
      <c r="K236" s="366"/>
      <c r="L236" s="346">
        <f t="shared" si="30"/>
        <v>0</v>
      </c>
      <c r="M236" s="366"/>
      <c r="N236" s="366"/>
      <c r="O236" s="366"/>
      <c r="P236" s="366"/>
      <c r="Q236" s="366"/>
      <c r="R236" s="366"/>
      <c r="S236" s="346">
        <f t="shared" si="31"/>
        <v>2400</v>
      </c>
      <c r="T236" s="366"/>
      <c r="U236" s="366">
        <v>30</v>
      </c>
      <c r="V236" s="366">
        <v>30</v>
      </c>
      <c r="W236" s="366"/>
      <c r="X236" s="366"/>
    </row>
    <row r="237" spans="1:24" s="101" customFormat="1" ht="40.5" hidden="1" customHeight="1" x14ac:dyDescent="0.3">
      <c r="A237" s="453">
        <v>202</v>
      </c>
      <c r="B237" s="218" t="s">
        <v>522</v>
      </c>
      <c r="C237" s="219" t="s">
        <v>958</v>
      </c>
      <c r="D237" s="220" t="s">
        <v>20</v>
      </c>
      <c r="E237" s="151" t="s">
        <v>10</v>
      </c>
      <c r="F237" s="151" t="s">
        <v>59</v>
      </c>
      <c r="G237" s="151">
        <v>40</v>
      </c>
      <c r="H237" s="155" t="s">
        <v>337</v>
      </c>
      <c r="I237" s="228" t="s">
        <v>1373</v>
      </c>
      <c r="J237" s="344">
        <f t="shared" si="29"/>
        <v>2400</v>
      </c>
      <c r="K237" s="366"/>
      <c r="L237" s="346">
        <f t="shared" si="30"/>
        <v>0</v>
      </c>
      <c r="M237" s="366"/>
      <c r="N237" s="366"/>
      <c r="O237" s="366"/>
      <c r="P237" s="366"/>
      <c r="Q237" s="366"/>
      <c r="R237" s="366"/>
      <c r="S237" s="346">
        <f t="shared" si="31"/>
        <v>2400</v>
      </c>
      <c r="T237" s="366"/>
      <c r="U237" s="366">
        <v>30</v>
      </c>
      <c r="V237" s="366">
        <v>30</v>
      </c>
      <c r="W237" s="366"/>
      <c r="X237" s="366"/>
    </row>
    <row r="238" spans="1:24" s="101" customFormat="1" ht="40.5" hidden="1" customHeight="1" x14ac:dyDescent="0.3">
      <c r="A238" s="453">
        <v>203</v>
      </c>
      <c r="B238" s="218" t="s">
        <v>522</v>
      </c>
      <c r="C238" s="219" t="s">
        <v>187</v>
      </c>
      <c r="D238" s="195" t="s">
        <v>234</v>
      </c>
      <c r="E238" s="151" t="s">
        <v>10</v>
      </c>
      <c r="F238" s="151" t="s">
        <v>524</v>
      </c>
      <c r="G238" s="151">
        <v>30</v>
      </c>
      <c r="H238" s="155" t="s">
        <v>337</v>
      </c>
      <c r="I238" s="228" t="s">
        <v>1373</v>
      </c>
      <c r="J238" s="344">
        <f t="shared" si="29"/>
        <v>2400</v>
      </c>
      <c r="K238" s="366"/>
      <c r="L238" s="346">
        <f t="shared" si="30"/>
        <v>0</v>
      </c>
      <c r="M238" s="366"/>
      <c r="N238" s="366"/>
      <c r="O238" s="366"/>
      <c r="P238" s="366"/>
      <c r="Q238" s="366"/>
      <c r="R238" s="366"/>
      <c r="S238" s="346">
        <f t="shared" si="31"/>
        <v>2400</v>
      </c>
      <c r="T238" s="366"/>
      <c r="U238" s="366">
        <v>30</v>
      </c>
      <c r="V238" s="366">
        <v>30</v>
      </c>
      <c r="W238" s="366"/>
      <c r="X238" s="366"/>
    </row>
    <row r="239" spans="1:24" s="101" customFormat="1" ht="40.5" hidden="1" customHeight="1" x14ac:dyDescent="0.3">
      <c r="A239" s="453">
        <v>204</v>
      </c>
      <c r="B239" s="218" t="s">
        <v>522</v>
      </c>
      <c r="C239" s="219" t="s">
        <v>959</v>
      </c>
      <c r="D239" s="195" t="s">
        <v>74</v>
      </c>
      <c r="E239" s="151" t="s">
        <v>12</v>
      </c>
      <c r="F239" s="151" t="s">
        <v>524</v>
      </c>
      <c r="G239" s="151">
        <v>30</v>
      </c>
      <c r="H239" s="155" t="s">
        <v>337</v>
      </c>
      <c r="I239" s="228" t="s">
        <v>1373</v>
      </c>
      <c r="J239" s="344">
        <f t="shared" si="29"/>
        <v>2400</v>
      </c>
      <c r="K239" s="366"/>
      <c r="L239" s="346">
        <f t="shared" si="30"/>
        <v>0</v>
      </c>
      <c r="M239" s="366"/>
      <c r="N239" s="366"/>
      <c r="O239" s="366"/>
      <c r="P239" s="366"/>
      <c r="Q239" s="366"/>
      <c r="R239" s="366"/>
      <c r="S239" s="346">
        <f t="shared" si="31"/>
        <v>2400</v>
      </c>
      <c r="T239" s="366"/>
      <c r="U239" s="366">
        <v>30</v>
      </c>
      <c r="V239" s="366">
        <v>30</v>
      </c>
      <c r="W239" s="366"/>
      <c r="X239" s="366"/>
    </row>
    <row r="240" spans="1:24" ht="40.5" hidden="1" customHeight="1" x14ac:dyDescent="0.3">
      <c r="A240" s="578"/>
      <c r="B240" s="200" t="s">
        <v>257</v>
      </c>
      <c r="C240" s="264"/>
      <c r="D240" s="216"/>
      <c r="E240" s="216"/>
      <c r="F240" s="216"/>
      <c r="G240" s="217"/>
      <c r="H240" s="216"/>
      <c r="I240" s="228" t="s">
        <v>1373</v>
      </c>
      <c r="J240" s="336">
        <f t="shared" si="29"/>
        <v>0</v>
      </c>
      <c r="K240" s="232"/>
      <c r="L240" s="303">
        <f t="shared" si="30"/>
        <v>0</v>
      </c>
      <c r="M240" s="232"/>
      <c r="N240" s="232"/>
      <c r="O240" s="232"/>
      <c r="P240" s="232"/>
      <c r="Q240" s="232"/>
      <c r="R240" s="232"/>
      <c r="S240" s="303">
        <f t="shared" si="31"/>
        <v>0</v>
      </c>
      <c r="T240" s="232"/>
      <c r="U240" s="232"/>
      <c r="V240" s="232"/>
      <c r="W240" s="232"/>
      <c r="X240" s="232"/>
    </row>
    <row r="241" spans="1:24" s="101" customFormat="1" ht="21" hidden="1" customHeight="1" x14ac:dyDescent="0.3">
      <c r="A241" s="453">
        <v>205</v>
      </c>
      <c r="B241" s="265" t="s">
        <v>257</v>
      </c>
      <c r="C241" s="142" t="s">
        <v>518</v>
      </c>
      <c r="D241" s="271" t="s">
        <v>253</v>
      </c>
      <c r="E241" s="144" t="s">
        <v>16</v>
      </c>
      <c r="F241" s="144" t="s">
        <v>513</v>
      </c>
      <c r="G241" s="272">
        <v>100</v>
      </c>
      <c r="H241" s="330" t="s">
        <v>519</v>
      </c>
      <c r="I241" s="228" t="s">
        <v>1373</v>
      </c>
      <c r="J241" s="308">
        <f t="shared" ref="J241:J242" si="33">SUM(K241:S241)</f>
        <v>88545</v>
      </c>
      <c r="K241" s="232">
        <v>15000</v>
      </c>
      <c r="L241" s="303">
        <f t="shared" si="30"/>
        <v>4065.0000000000005</v>
      </c>
      <c r="M241" s="232"/>
      <c r="N241" s="232">
        <v>20000</v>
      </c>
      <c r="O241" s="232"/>
      <c r="P241" s="232"/>
      <c r="Q241" s="232"/>
      <c r="R241" s="232">
        <v>10000</v>
      </c>
      <c r="S241" s="303">
        <f t="shared" si="31"/>
        <v>39480</v>
      </c>
      <c r="T241" s="232">
        <v>42</v>
      </c>
      <c r="U241" s="232">
        <v>126</v>
      </c>
      <c r="V241" s="232">
        <v>126</v>
      </c>
      <c r="W241" s="232"/>
      <c r="X241" s="232"/>
    </row>
    <row r="242" spans="1:24" ht="56.25" hidden="1" x14ac:dyDescent="0.3">
      <c r="A242" s="453">
        <v>206</v>
      </c>
      <c r="B242" s="265" t="s">
        <v>257</v>
      </c>
      <c r="C242" s="142" t="s">
        <v>520</v>
      </c>
      <c r="D242" s="271" t="s">
        <v>521</v>
      </c>
      <c r="E242" s="144" t="s">
        <v>36</v>
      </c>
      <c r="F242" s="144" t="s">
        <v>513</v>
      </c>
      <c r="G242" s="272">
        <v>200</v>
      </c>
      <c r="H242" s="303" t="s">
        <v>337</v>
      </c>
      <c r="I242" s="228" t="s">
        <v>1373</v>
      </c>
      <c r="J242" s="308">
        <f t="shared" si="33"/>
        <v>174480</v>
      </c>
      <c r="K242" s="232">
        <v>60000</v>
      </c>
      <c r="L242" s="303"/>
      <c r="M242" s="232"/>
      <c r="N242" s="232">
        <v>25000</v>
      </c>
      <c r="O242" s="232"/>
      <c r="P242" s="232"/>
      <c r="Q242" s="232"/>
      <c r="R242" s="232">
        <v>50000</v>
      </c>
      <c r="S242" s="303">
        <f t="shared" si="31"/>
        <v>39480</v>
      </c>
      <c r="T242" s="232">
        <v>42</v>
      </c>
      <c r="U242" s="232">
        <v>126</v>
      </c>
      <c r="V242" s="232">
        <v>126</v>
      </c>
      <c r="W242" s="232"/>
      <c r="X242" s="232"/>
    </row>
    <row r="243" spans="1:24" ht="40.5" hidden="1" customHeight="1" x14ac:dyDescent="0.3">
      <c r="A243" s="578"/>
      <c r="B243" s="200" t="s">
        <v>258</v>
      </c>
      <c r="C243" s="264"/>
      <c r="D243" s="216"/>
      <c r="E243" s="216"/>
      <c r="F243" s="216"/>
      <c r="G243" s="217"/>
      <c r="H243" s="216"/>
      <c r="I243" s="228" t="s">
        <v>1373</v>
      </c>
      <c r="J243" s="336">
        <f t="shared" si="29"/>
        <v>0</v>
      </c>
      <c r="K243" s="232"/>
      <c r="L243" s="303">
        <f t="shared" si="30"/>
        <v>0</v>
      </c>
      <c r="M243" s="232"/>
      <c r="N243" s="232"/>
      <c r="O243" s="232"/>
      <c r="P243" s="232"/>
      <c r="Q243" s="232"/>
      <c r="R243" s="232"/>
      <c r="S243" s="303">
        <f t="shared" si="31"/>
        <v>0</v>
      </c>
      <c r="T243" s="232"/>
      <c r="U243" s="232"/>
      <c r="V243" s="232"/>
      <c r="W243" s="232"/>
      <c r="X243" s="232"/>
    </row>
    <row r="244" spans="1:24" s="101" customFormat="1" ht="40.5" hidden="1" customHeight="1" x14ac:dyDescent="0.3">
      <c r="A244" s="453">
        <v>207</v>
      </c>
      <c r="B244" s="218" t="s">
        <v>258</v>
      </c>
      <c r="C244" s="219" t="s">
        <v>919</v>
      </c>
      <c r="D244" s="220" t="s">
        <v>21</v>
      </c>
      <c r="E244" s="151" t="s">
        <v>0</v>
      </c>
      <c r="F244" s="155" t="s">
        <v>59</v>
      </c>
      <c r="G244" s="155">
        <v>100</v>
      </c>
      <c r="H244" s="155" t="s">
        <v>337</v>
      </c>
      <c r="I244" s="228" t="s">
        <v>1373</v>
      </c>
      <c r="J244" s="336">
        <f t="shared" si="29"/>
        <v>55623.6</v>
      </c>
      <c r="K244" s="232">
        <v>11600</v>
      </c>
      <c r="L244" s="303">
        <f t="shared" si="30"/>
        <v>3143.6000000000004</v>
      </c>
      <c r="M244" s="232"/>
      <c r="N244" s="232">
        <v>30400</v>
      </c>
      <c r="O244" s="232"/>
      <c r="P244" s="232"/>
      <c r="Q244" s="232"/>
      <c r="R244" s="232"/>
      <c r="S244" s="303">
        <f t="shared" si="31"/>
        <v>10480</v>
      </c>
      <c r="T244" s="232">
        <v>4</v>
      </c>
      <c r="U244" s="232">
        <v>96</v>
      </c>
      <c r="V244" s="232">
        <v>96</v>
      </c>
      <c r="W244" s="232"/>
      <c r="X244" s="232"/>
    </row>
    <row r="245" spans="1:24" s="101" customFormat="1" ht="40.5" hidden="1" customHeight="1" x14ac:dyDescent="0.3">
      <c r="A245" s="453">
        <v>208</v>
      </c>
      <c r="B245" s="218" t="s">
        <v>258</v>
      </c>
      <c r="C245" s="219" t="s">
        <v>920</v>
      </c>
      <c r="D245" s="220" t="s">
        <v>21</v>
      </c>
      <c r="E245" s="155" t="s">
        <v>0</v>
      </c>
      <c r="F245" s="155" t="s">
        <v>59</v>
      </c>
      <c r="G245" s="155">
        <v>100</v>
      </c>
      <c r="H245" s="155" t="s">
        <v>337</v>
      </c>
      <c r="I245" s="228" t="s">
        <v>1373</v>
      </c>
      <c r="J245" s="336">
        <f t="shared" si="29"/>
        <v>0</v>
      </c>
      <c r="K245" s="232"/>
      <c r="L245" s="303">
        <f t="shared" si="30"/>
        <v>0</v>
      </c>
      <c r="M245" s="232"/>
      <c r="N245" s="232"/>
      <c r="O245" s="232"/>
      <c r="P245" s="232"/>
      <c r="Q245" s="232"/>
      <c r="R245" s="232"/>
      <c r="S245" s="303">
        <f t="shared" si="31"/>
        <v>0</v>
      </c>
      <c r="T245" s="232"/>
      <c r="U245" s="232"/>
      <c r="V245" s="232"/>
      <c r="W245" s="232"/>
      <c r="X245" s="232" t="s">
        <v>1933</v>
      </c>
    </row>
    <row r="246" spans="1:24" s="101" customFormat="1" ht="40.5" hidden="1" customHeight="1" x14ac:dyDescent="0.3">
      <c r="A246" s="453">
        <v>209</v>
      </c>
      <c r="B246" s="218" t="s">
        <v>258</v>
      </c>
      <c r="C246" s="219" t="s">
        <v>919</v>
      </c>
      <c r="D246" s="269" t="s">
        <v>51</v>
      </c>
      <c r="E246" s="151" t="s">
        <v>0</v>
      </c>
      <c r="F246" s="151" t="s">
        <v>512</v>
      </c>
      <c r="G246" s="151">
        <v>100</v>
      </c>
      <c r="H246" s="155" t="s">
        <v>337</v>
      </c>
      <c r="I246" s="228" t="s">
        <v>1373</v>
      </c>
      <c r="J246" s="336">
        <f t="shared" si="29"/>
        <v>55623.6</v>
      </c>
      <c r="K246" s="232">
        <v>11600</v>
      </c>
      <c r="L246" s="303">
        <f t="shared" si="30"/>
        <v>3143.6000000000004</v>
      </c>
      <c r="M246" s="232"/>
      <c r="N246" s="232">
        <v>30400</v>
      </c>
      <c r="O246" s="232"/>
      <c r="P246" s="232"/>
      <c r="Q246" s="232"/>
      <c r="R246" s="232"/>
      <c r="S246" s="303">
        <f t="shared" si="31"/>
        <v>10480</v>
      </c>
      <c r="T246" s="232">
        <v>4</v>
      </c>
      <c r="U246" s="232">
        <v>96</v>
      </c>
      <c r="V246" s="232">
        <v>96</v>
      </c>
      <c r="W246" s="232"/>
      <c r="X246" s="232"/>
    </row>
    <row r="247" spans="1:24" s="101" customFormat="1" ht="40.5" hidden="1" customHeight="1" x14ac:dyDescent="0.3">
      <c r="A247" s="453">
        <v>210</v>
      </c>
      <c r="B247" s="218" t="s">
        <v>258</v>
      </c>
      <c r="C247" s="219" t="s">
        <v>920</v>
      </c>
      <c r="D247" s="269" t="s">
        <v>51</v>
      </c>
      <c r="E247" s="155" t="s">
        <v>0</v>
      </c>
      <c r="F247" s="155" t="s">
        <v>512</v>
      </c>
      <c r="G247" s="155">
        <v>100</v>
      </c>
      <c r="H247" s="155" t="s">
        <v>337</v>
      </c>
      <c r="I247" s="228" t="s">
        <v>1373</v>
      </c>
      <c r="J247" s="336">
        <f t="shared" si="29"/>
        <v>0</v>
      </c>
      <c r="K247" s="232"/>
      <c r="L247" s="303">
        <f t="shared" si="30"/>
        <v>0</v>
      </c>
      <c r="M247" s="232"/>
      <c r="N247" s="232"/>
      <c r="O247" s="232"/>
      <c r="P247" s="232"/>
      <c r="Q247" s="232"/>
      <c r="R247" s="232"/>
      <c r="S247" s="303">
        <f t="shared" si="31"/>
        <v>0</v>
      </c>
      <c r="T247" s="232"/>
      <c r="U247" s="232"/>
      <c r="V247" s="232"/>
      <c r="W247" s="232"/>
      <c r="X247" s="232" t="s">
        <v>1934</v>
      </c>
    </row>
    <row r="248" spans="1:24" s="101" customFormat="1" ht="40.5" hidden="1" customHeight="1" x14ac:dyDescent="0.3">
      <c r="A248" s="453">
        <v>211</v>
      </c>
      <c r="B248" s="218" t="s">
        <v>258</v>
      </c>
      <c r="C248" s="219" t="s">
        <v>921</v>
      </c>
      <c r="D248" s="269" t="s">
        <v>25</v>
      </c>
      <c r="E248" s="155" t="s">
        <v>12</v>
      </c>
      <c r="F248" s="155" t="s">
        <v>59</v>
      </c>
      <c r="G248" s="155">
        <v>100</v>
      </c>
      <c r="H248" s="155" t="s">
        <v>337</v>
      </c>
      <c r="I248" s="228" t="s">
        <v>1373</v>
      </c>
      <c r="J248" s="336">
        <f t="shared" si="29"/>
        <v>55623.6</v>
      </c>
      <c r="K248" s="232">
        <v>11600</v>
      </c>
      <c r="L248" s="303">
        <f t="shared" si="30"/>
        <v>3143.6000000000004</v>
      </c>
      <c r="M248" s="232"/>
      <c r="N248" s="232">
        <v>30400</v>
      </c>
      <c r="O248" s="232"/>
      <c r="P248" s="232"/>
      <c r="Q248" s="232"/>
      <c r="R248" s="232"/>
      <c r="S248" s="303">
        <f t="shared" si="31"/>
        <v>10480</v>
      </c>
      <c r="T248" s="232">
        <v>4</v>
      </c>
      <c r="U248" s="232">
        <v>96</v>
      </c>
      <c r="V248" s="232">
        <v>96</v>
      </c>
      <c r="W248" s="232"/>
      <c r="X248" s="232"/>
    </row>
    <row r="249" spans="1:24" s="101" customFormat="1" ht="40.5" hidden="1" customHeight="1" x14ac:dyDescent="0.3">
      <c r="A249" s="453">
        <v>212</v>
      </c>
      <c r="B249" s="218" t="s">
        <v>258</v>
      </c>
      <c r="C249" s="219" t="s">
        <v>922</v>
      </c>
      <c r="D249" s="269" t="s">
        <v>25</v>
      </c>
      <c r="E249" s="155" t="s">
        <v>12</v>
      </c>
      <c r="F249" s="155" t="s">
        <v>59</v>
      </c>
      <c r="G249" s="155">
        <v>30</v>
      </c>
      <c r="H249" s="155" t="s">
        <v>337</v>
      </c>
      <c r="I249" s="228" t="s">
        <v>1373</v>
      </c>
      <c r="J249" s="336">
        <f t="shared" si="29"/>
        <v>0</v>
      </c>
      <c r="K249" s="232"/>
      <c r="L249" s="303">
        <f t="shared" si="30"/>
        <v>0</v>
      </c>
      <c r="M249" s="232"/>
      <c r="N249" s="232"/>
      <c r="O249" s="232"/>
      <c r="P249" s="232"/>
      <c r="Q249" s="232"/>
      <c r="R249" s="232"/>
      <c r="S249" s="303">
        <f t="shared" si="31"/>
        <v>0</v>
      </c>
      <c r="T249" s="232"/>
      <c r="U249" s="232"/>
      <c r="V249" s="232"/>
      <c r="W249" s="232"/>
      <c r="X249" s="232" t="s">
        <v>1935</v>
      </c>
    </row>
    <row r="250" spans="1:24" s="101" customFormat="1" ht="21" hidden="1" customHeight="1" x14ac:dyDescent="0.3">
      <c r="A250" s="453">
        <v>213</v>
      </c>
      <c r="B250" s="218" t="s">
        <v>258</v>
      </c>
      <c r="C250" s="219" t="s">
        <v>921</v>
      </c>
      <c r="D250" s="269" t="s">
        <v>9</v>
      </c>
      <c r="E250" s="155" t="s">
        <v>12</v>
      </c>
      <c r="F250" s="155" t="s">
        <v>512</v>
      </c>
      <c r="G250" s="155">
        <v>100</v>
      </c>
      <c r="H250" s="155" t="s">
        <v>337</v>
      </c>
      <c r="I250" s="228" t="s">
        <v>1373</v>
      </c>
      <c r="J250" s="336">
        <f t="shared" si="29"/>
        <v>55623.6</v>
      </c>
      <c r="K250" s="232">
        <v>11600</v>
      </c>
      <c r="L250" s="303">
        <f t="shared" si="30"/>
        <v>3143.6000000000004</v>
      </c>
      <c r="M250" s="232"/>
      <c r="N250" s="232">
        <v>30400</v>
      </c>
      <c r="O250" s="232"/>
      <c r="P250" s="232"/>
      <c r="Q250" s="232"/>
      <c r="R250" s="232"/>
      <c r="S250" s="303">
        <f t="shared" si="31"/>
        <v>10480</v>
      </c>
      <c r="T250" s="232">
        <v>4</v>
      </c>
      <c r="U250" s="232">
        <v>96</v>
      </c>
      <c r="V250" s="232">
        <v>96</v>
      </c>
      <c r="W250" s="232"/>
      <c r="X250" s="232"/>
    </row>
    <row r="251" spans="1:24" s="101" customFormat="1" ht="60.75" hidden="1" customHeight="1" x14ac:dyDescent="0.3">
      <c r="A251" s="453">
        <v>214</v>
      </c>
      <c r="B251" s="218" t="s">
        <v>258</v>
      </c>
      <c r="C251" s="219" t="s">
        <v>922</v>
      </c>
      <c r="D251" s="269" t="s">
        <v>9</v>
      </c>
      <c r="E251" s="155" t="s">
        <v>12</v>
      </c>
      <c r="F251" s="155" t="s">
        <v>512</v>
      </c>
      <c r="G251" s="155">
        <v>50</v>
      </c>
      <c r="H251" s="155" t="s">
        <v>337</v>
      </c>
      <c r="I251" s="228" t="s">
        <v>1373</v>
      </c>
      <c r="J251" s="336">
        <f t="shared" si="29"/>
        <v>0</v>
      </c>
      <c r="K251" s="232"/>
      <c r="L251" s="303">
        <f t="shared" si="30"/>
        <v>0</v>
      </c>
      <c r="M251" s="232"/>
      <c r="N251" s="232"/>
      <c r="O251" s="232"/>
      <c r="P251" s="232"/>
      <c r="Q251" s="232"/>
      <c r="R251" s="232"/>
      <c r="S251" s="303">
        <f t="shared" si="31"/>
        <v>0</v>
      </c>
      <c r="T251" s="232"/>
      <c r="U251" s="232"/>
      <c r="V251" s="232"/>
      <c r="W251" s="232"/>
      <c r="X251" s="232" t="s">
        <v>1936</v>
      </c>
    </row>
    <row r="252" spans="1:24" ht="60.75" hidden="1" customHeight="1" x14ac:dyDescent="0.3">
      <c r="A252" s="578"/>
      <c r="B252" s="200" t="s">
        <v>87</v>
      </c>
      <c r="C252" s="264"/>
      <c r="D252" s="216"/>
      <c r="E252" s="216"/>
      <c r="F252" s="216"/>
      <c r="G252" s="217"/>
      <c r="H252" s="216"/>
      <c r="I252" s="228" t="s">
        <v>1373</v>
      </c>
      <c r="J252" s="336">
        <f t="shared" si="29"/>
        <v>0</v>
      </c>
      <c r="K252" s="232"/>
      <c r="L252" s="303">
        <f t="shared" si="30"/>
        <v>0</v>
      </c>
      <c r="M252" s="232"/>
      <c r="N252" s="232"/>
      <c r="O252" s="232"/>
      <c r="P252" s="232"/>
      <c r="Q252" s="232"/>
      <c r="R252" s="232"/>
      <c r="S252" s="303">
        <f t="shared" si="31"/>
        <v>0</v>
      </c>
      <c r="T252" s="232"/>
      <c r="U252" s="232"/>
      <c r="V252" s="232"/>
      <c r="W252" s="232"/>
      <c r="X252" s="232"/>
    </row>
    <row r="253" spans="1:24" s="101" customFormat="1" ht="60.75" hidden="1" customHeight="1" x14ac:dyDescent="0.3">
      <c r="A253" s="453">
        <v>215</v>
      </c>
      <c r="B253" s="218" t="s">
        <v>87</v>
      </c>
      <c r="C253" s="219" t="s">
        <v>924</v>
      </c>
      <c r="D253" s="195" t="s">
        <v>22</v>
      </c>
      <c r="E253" s="151" t="s">
        <v>2</v>
      </c>
      <c r="F253" s="151" t="s">
        <v>59</v>
      </c>
      <c r="G253" s="151">
        <v>50</v>
      </c>
      <c r="H253" s="155" t="s">
        <v>337</v>
      </c>
      <c r="I253" s="228" t="s">
        <v>1373</v>
      </c>
      <c r="J253" s="308">
        <v>2400</v>
      </c>
      <c r="K253" s="232"/>
      <c r="L253" s="303">
        <v>0</v>
      </c>
      <c r="M253" s="232"/>
      <c r="N253" s="232"/>
      <c r="O253" s="232"/>
      <c r="P253" s="232"/>
      <c r="Q253" s="232"/>
      <c r="R253" s="232"/>
      <c r="S253" s="303">
        <v>2400</v>
      </c>
      <c r="T253" s="232"/>
      <c r="U253" s="232">
        <v>30</v>
      </c>
      <c r="V253" s="232">
        <v>30</v>
      </c>
      <c r="W253" s="232"/>
      <c r="X253" s="232"/>
    </row>
    <row r="254" spans="1:24" s="101" customFormat="1" ht="60.75" hidden="1" customHeight="1" x14ac:dyDescent="0.3">
      <c r="A254" s="453">
        <v>216</v>
      </c>
      <c r="B254" s="218" t="s">
        <v>87</v>
      </c>
      <c r="C254" s="219" t="s">
        <v>923</v>
      </c>
      <c r="D254" s="195" t="s">
        <v>22</v>
      </c>
      <c r="E254" s="151" t="s">
        <v>2</v>
      </c>
      <c r="F254" s="151" t="s">
        <v>59</v>
      </c>
      <c r="G254" s="151">
        <v>30</v>
      </c>
      <c r="H254" s="155" t="s">
        <v>337</v>
      </c>
      <c r="I254" s="228" t="s">
        <v>1373</v>
      </c>
      <c r="J254" s="308">
        <v>960</v>
      </c>
      <c r="K254" s="232"/>
      <c r="L254" s="303">
        <v>0</v>
      </c>
      <c r="M254" s="232"/>
      <c r="N254" s="232"/>
      <c r="O254" s="232"/>
      <c r="P254" s="232"/>
      <c r="Q254" s="232"/>
      <c r="R254" s="232"/>
      <c r="S254" s="303">
        <v>960</v>
      </c>
      <c r="T254" s="232"/>
      <c r="U254" s="232">
        <v>12</v>
      </c>
      <c r="V254" s="232">
        <v>12</v>
      </c>
      <c r="W254" s="232"/>
      <c r="X254" s="232"/>
    </row>
    <row r="255" spans="1:24" s="101" customFormat="1" ht="37.5" hidden="1" x14ac:dyDescent="0.3">
      <c r="A255" s="453">
        <v>217</v>
      </c>
      <c r="B255" s="218" t="s">
        <v>87</v>
      </c>
      <c r="C255" s="219" t="s">
        <v>925</v>
      </c>
      <c r="D255" s="220" t="s">
        <v>215</v>
      </c>
      <c r="E255" s="151" t="s">
        <v>10</v>
      </c>
      <c r="F255" s="151" t="s">
        <v>59</v>
      </c>
      <c r="G255" s="151">
        <v>50</v>
      </c>
      <c r="H255" s="155"/>
      <c r="I255" s="225" t="s">
        <v>1373</v>
      </c>
      <c r="J255" s="336">
        <f t="shared" si="29"/>
        <v>0</v>
      </c>
      <c r="K255" s="232"/>
      <c r="L255" s="303">
        <f t="shared" si="30"/>
        <v>0</v>
      </c>
      <c r="M255" s="232"/>
      <c r="N255" s="232"/>
      <c r="O255" s="232"/>
      <c r="P255" s="232"/>
      <c r="Q255" s="232"/>
      <c r="R255" s="232"/>
      <c r="S255" s="303">
        <f t="shared" si="31"/>
        <v>0</v>
      </c>
      <c r="T255" s="232"/>
      <c r="U255" s="232"/>
      <c r="V255" s="232"/>
      <c r="W255" s="232"/>
      <c r="X255" s="232"/>
    </row>
    <row r="256" spans="1:24" ht="20.25" hidden="1" x14ac:dyDescent="0.3">
      <c r="A256" s="578"/>
      <c r="B256" s="200" t="s">
        <v>1512</v>
      </c>
      <c r="C256" s="200" t="s">
        <v>1512</v>
      </c>
      <c r="D256" s="216"/>
      <c r="E256" s="216"/>
      <c r="F256" s="216"/>
      <c r="G256" s="217"/>
      <c r="H256" s="216"/>
      <c r="I256" s="221" t="s">
        <v>1377</v>
      </c>
      <c r="J256" s="336">
        <f t="shared" si="29"/>
        <v>0</v>
      </c>
      <c r="K256" s="232"/>
      <c r="L256" s="303">
        <f t="shared" si="30"/>
        <v>0</v>
      </c>
      <c r="M256" s="232"/>
      <c r="N256" s="232"/>
      <c r="O256" s="232"/>
      <c r="P256" s="232"/>
      <c r="Q256" s="232"/>
      <c r="R256" s="232"/>
      <c r="S256" s="303">
        <f t="shared" si="31"/>
        <v>0</v>
      </c>
      <c r="T256" s="232"/>
      <c r="U256" s="232"/>
      <c r="V256" s="232"/>
      <c r="W256" s="232"/>
      <c r="X256" s="232"/>
    </row>
    <row r="257" spans="1:24" s="101" customFormat="1" ht="37.5" hidden="1" x14ac:dyDescent="0.3">
      <c r="A257" s="453">
        <v>218</v>
      </c>
      <c r="B257" s="218" t="s">
        <v>1512</v>
      </c>
      <c r="C257" s="151" t="s">
        <v>1513</v>
      </c>
      <c r="D257" s="151" t="s">
        <v>56</v>
      </c>
      <c r="E257" s="151" t="s">
        <v>220</v>
      </c>
      <c r="F257" s="151" t="s">
        <v>1514</v>
      </c>
      <c r="G257" s="151">
        <v>40</v>
      </c>
      <c r="H257" s="225" t="s">
        <v>337</v>
      </c>
      <c r="I257" s="221" t="s">
        <v>1377</v>
      </c>
      <c r="J257" s="308">
        <f t="shared" ref="J257:J259" si="34">SUM(K257:S257)</f>
        <v>71515</v>
      </c>
      <c r="K257" s="232">
        <v>15000</v>
      </c>
      <c r="L257" s="303">
        <f t="shared" si="30"/>
        <v>4065.0000000000005</v>
      </c>
      <c r="M257" s="232"/>
      <c r="N257" s="232">
        <v>20000</v>
      </c>
      <c r="O257" s="232">
        <v>4000</v>
      </c>
      <c r="P257" s="232">
        <v>4000</v>
      </c>
      <c r="Q257" s="232">
        <v>2800</v>
      </c>
      <c r="R257" s="232">
        <v>3000</v>
      </c>
      <c r="S257" s="303">
        <f t="shared" si="31"/>
        <v>18650</v>
      </c>
      <c r="T257" s="232">
        <v>15</v>
      </c>
      <c r="U257" s="232">
        <v>100</v>
      </c>
      <c r="V257" s="232">
        <v>100</v>
      </c>
      <c r="W257" s="232">
        <v>15</v>
      </c>
      <c r="X257" s="232"/>
    </row>
    <row r="258" spans="1:24" s="101" customFormat="1" ht="21" hidden="1" customHeight="1" x14ac:dyDescent="0.3">
      <c r="A258" s="453">
        <v>219</v>
      </c>
      <c r="B258" s="218" t="s">
        <v>1512</v>
      </c>
      <c r="C258" s="151" t="s">
        <v>273</v>
      </c>
      <c r="D258" s="155" t="s">
        <v>170</v>
      </c>
      <c r="E258" s="155" t="s">
        <v>220</v>
      </c>
      <c r="F258" s="151" t="s">
        <v>1514</v>
      </c>
      <c r="G258" s="155">
        <v>50</v>
      </c>
      <c r="H258" s="225" t="s">
        <v>337</v>
      </c>
      <c r="I258" s="221" t="s">
        <v>1377</v>
      </c>
      <c r="J258" s="308">
        <f t="shared" si="34"/>
        <v>71515</v>
      </c>
      <c r="K258" s="232">
        <v>15000</v>
      </c>
      <c r="L258" s="303">
        <f t="shared" si="30"/>
        <v>4065.0000000000005</v>
      </c>
      <c r="M258" s="232"/>
      <c r="N258" s="232">
        <v>20000</v>
      </c>
      <c r="O258" s="232">
        <v>4000</v>
      </c>
      <c r="P258" s="232">
        <v>4000</v>
      </c>
      <c r="Q258" s="232">
        <v>2800</v>
      </c>
      <c r="R258" s="232">
        <v>3000</v>
      </c>
      <c r="S258" s="303">
        <f t="shared" si="31"/>
        <v>18650</v>
      </c>
      <c r="T258" s="232">
        <v>15</v>
      </c>
      <c r="U258" s="232">
        <v>100</v>
      </c>
      <c r="V258" s="232">
        <v>100</v>
      </c>
      <c r="W258" s="232">
        <v>15</v>
      </c>
      <c r="X258" s="232"/>
    </row>
    <row r="259" spans="1:24" s="101" customFormat="1" ht="37.5" hidden="1" x14ac:dyDescent="0.3">
      <c r="A259" s="453">
        <v>220</v>
      </c>
      <c r="B259" s="218" t="s">
        <v>1512</v>
      </c>
      <c r="C259" s="151" t="s">
        <v>1515</v>
      </c>
      <c r="D259" s="155" t="s">
        <v>170</v>
      </c>
      <c r="E259" s="155" t="s">
        <v>220</v>
      </c>
      <c r="F259" s="151" t="s">
        <v>1516</v>
      </c>
      <c r="G259" s="155">
        <v>150</v>
      </c>
      <c r="H259" s="225" t="s">
        <v>337</v>
      </c>
      <c r="I259" s="221" t="s">
        <v>1377</v>
      </c>
      <c r="J259" s="308">
        <f t="shared" si="34"/>
        <v>71515</v>
      </c>
      <c r="K259" s="232">
        <v>15000</v>
      </c>
      <c r="L259" s="303">
        <f t="shared" si="30"/>
        <v>4065.0000000000005</v>
      </c>
      <c r="M259" s="232"/>
      <c r="N259" s="232">
        <v>20000</v>
      </c>
      <c r="O259" s="232">
        <v>4000</v>
      </c>
      <c r="P259" s="232">
        <v>4000</v>
      </c>
      <c r="Q259" s="232">
        <v>2800</v>
      </c>
      <c r="R259" s="232">
        <v>3000</v>
      </c>
      <c r="S259" s="303">
        <f t="shared" si="31"/>
        <v>18650</v>
      </c>
      <c r="T259" s="232">
        <v>15</v>
      </c>
      <c r="U259" s="232">
        <v>100</v>
      </c>
      <c r="V259" s="232">
        <v>100</v>
      </c>
      <c r="W259" s="232">
        <v>15</v>
      </c>
      <c r="X259" s="232"/>
    </row>
    <row r="260" spans="1:24" ht="60.75" hidden="1" customHeight="1" x14ac:dyDescent="0.3">
      <c r="A260" s="578"/>
      <c r="B260" s="200" t="s">
        <v>260</v>
      </c>
      <c r="C260" s="273"/>
      <c r="D260" s="216"/>
      <c r="E260" s="216"/>
      <c r="F260" s="216"/>
      <c r="G260" s="217"/>
      <c r="H260" s="216"/>
      <c r="I260" s="228" t="s">
        <v>1373</v>
      </c>
      <c r="J260" s="336">
        <f t="shared" si="29"/>
        <v>0</v>
      </c>
      <c r="K260" s="232"/>
      <c r="L260" s="303">
        <f t="shared" si="30"/>
        <v>0</v>
      </c>
      <c r="M260" s="232"/>
      <c r="N260" s="232"/>
      <c r="O260" s="232"/>
      <c r="P260" s="232"/>
      <c r="Q260" s="232"/>
      <c r="R260" s="232"/>
      <c r="S260" s="303">
        <f t="shared" si="31"/>
        <v>0</v>
      </c>
      <c r="T260" s="232"/>
      <c r="U260" s="232"/>
      <c r="V260" s="232"/>
      <c r="W260" s="232"/>
      <c r="X260" s="232"/>
    </row>
    <row r="261" spans="1:24" s="101" customFormat="1" ht="75" hidden="1" x14ac:dyDescent="0.3">
      <c r="A261" s="453">
        <v>221</v>
      </c>
      <c r="B261" s="218" t="s">
        <v>260</v>
      </c>
      <c r="C261" s="219" t="s">
        <v>708</v>
      </c>
      <c r="D261" s="220">
        <v>12</v>
      </c>
      <c r="E261" s="154" t="s">
        <v>13</v>
      </c>
      <c r="F261" s="151" t="s">
        <v>709</v>
      </c>
      <c r="G261" s="151">
        <v>80</v>
      </c>
      <c r="H261" s="225" t="s">
        <v>710</v>
      </c>
      <c r="I261" s="228" t="s">
        <v>1373</v>
      </c>
      <c r="J261" s="336">
        <f t="shared" si="29"/>
        <v>0</v>
      </c>
      <c r="K261" s="232"/>
      <c r="L261" s="303">
        <f t="shared" si="30"/>
        <v>0</v>
      </c>
      <c r="M261" s="232"/>
      <c r="N261" s="232"/>
      <c r="O261" s="232"/>
      <c r="P261" s="232"/>
      <c r="Q261" s="232"/>
      <c r="R261" s="232"/>
      <c r="S261" s="303">
        <f t="shared" si="31"/>
        <v>0</v>
      </c>
      <c r="T261" s="232"/>
      <c r="U261" s="232"/>
      <c r="V261" s="232"/>
      <c r="W261" s="232"/>
      <c r="X261" s="232"/>
    </row>
    <row r="262" spans="1:24" s="101" customFormat="1" ht="56.25" hidden="1" x14ac:dyDescent="0.3">
      <c r="A262" s="453">
        <v>222</v>
      </c>
      <c r="B262" s="218" t="s">
        <v>260</v>
      </c>
      <c r="C262" s="219" t="s">
        <v>711</v>
      </c>
      <c r="D262" s="220" t="s">
        <v>712</v>
      </c>
      <c r="E262" s="151" t="s">
        <v>0</v>
      </c>
      <c r="F262" s="151" t="s">
        <v>713</v>
      </c>
      <c r="G262" s="151">
        <v>80</v>
      </c>
      <c r="H262" s="225" t="s">
        <v>710</v>
      </c>
      <c r="I262" s="228" t="s">
        <v>1373</v>
      </c>
      <c r="J262" s="336">
        <f t="shared" si="29"/>
        <v>0</v>
      </c>
      <c r="K262" s="232"/>
      <c r="L262" s="303">
        <f t="shared" si="30"/>
        <v>0</v>
      </c>
      <c r="M262" s="232"/>
      <c r="N262" s="232"/>
      <c r="O262" s="232"/>
      <c r="P262" s="232"/>
      <c r="Q262" s="232"/>
      <c r="R262" s="232"/>
      <c r="S262" s="303">
        <f t="shared" si="31"/>
        <v>0</v>
      </c>
      <c r="T262" s="232"/>
      <c r="U262" s="232"/>
      <c r="V262" s="232"/>
      <c r="W262" s="232"/>
      <c r="X262" s="232"/>
    </row>
    <row r="263" spans="1:24" s="101" customFormat="1" ht="75" hidden="1" x14ac:dyDescent="0.3">
      <c r="A263" s="453">
        <v>223</v>
      </c>
      <c r="B263" s="218" t="s">
        <v>260</v>
      </c>
      <c r="C263" s="219" t="s">
        <v>714</v>
      </c>
      <c r="D263" s="220" t="s">
        <v>487</v>
      </c>
      <c r="E263" s="151" t="s">
        <v>18</v>
      </c>
      <c r="F263" s="151" t="s">
        <v>715</v>
      </c>
      <c r="G263" s="151">
        <v>50</v>
      </c>
      <c r="H263" s="225" t="s">
        <v>710</v>
      </c>
      <c r="I263" s="228" t="s">
        <v>1373</v>
      </c>
      <c r="J263" s="336">
        <f t="shared" si="29"/>
        <v>0</v>
      </c>
      <c r="K263" s="232"/>
      <c r="L263" s="303">
        <f t="shared" si="30"/>
        <v>0</v>
      </c>
      <c r="M263" s="232"/>
      <c r="N263" s="232"/>
      <c r="O263" s="232"/>
      <c r="P263" s="232"/>
      <c r="Q263" s="232"/>
      <c r="R263" s="232"/>
      <c r="S263" s="303">
        <f t="shared" si="31"/>
        <v>0</v>
      </c>
      <c r="T263" s="232"/>
      <c r="U263" s="232"/>
      <c r="V263" s="232"/>
      <c r="W263" s="232"/>
      <c r="X263" s="232"/>
    </row>
    <row r="264" spans="1:24" s="101" customFormat="1" ht="56.25" hidden="1" x14ac:dyDescent="0.3">
      <c r="A264" s="453">
        <v>224</v>
      </c>
      <c r="B264" s="218" t="s">
        <v>260</v>
      </c>
      <c r="C264" s="219" t="s">
        <v>716</v>
      </c>
      <c r="D264" s="220" t="s">
        <v>219</v>
      </c>
      <c r="E264" s="151" t="s">
        <v>18</v>
      </c>
      <c r="F264" s="151" t="s">
        <v>713</v>
      </c>
      <c r="G264" s="151">
        <v>80</v>
      </c>
      <c r="H264" s="225" t="s">
        <v>710</v>
      </c>
      <c r="I264" s="228" t="s">
        <v>1373</v>
      </c>
      <c r="J264" s="336">
        <f t="shared" ref="J264:J329" si="35">SUM(K264:S264)</f>
        <v>0</v>
      </c>
      <c r="K264" s="232"/>
      <c r="L264" s="303">
        <f t="shared" ref="L264:L329" si="36">K264*27.1%</f>
        <v>0</v>
      </c>
      <c r="M264" s="232"/>
      <c r="N264" s="232"/>
      <c r="O264" s="232"/>
      <c r="P264" s="232"/>
      <c r="Q264" s="232"/>
      <c r="R264" s="232"/>
      <c r="S264" s="303">
        <f t="shared" ref="S264:S329" si="37">T264*700+U264*72+V264*8+W264*10</f>
        <v>0</v>
      </c>
      <c r="T264" s="232"/>
      <c r="U264" s="232"/>
      <c r="V264" s="232"/>
      <c r="W264" s="232"/>
      <c r="X264" s="232"/>
    </row>
    <row r="265" spans="1:24" s="101" customFormat="1" ht="93.75" hidden="1" x14ac:dyDescent="0.3">
      <c r="A265" s="453">
        <v>225</v>
      </c>
      <c r="B265" s="218" t="s">
        <v>260</v>
      </c>
      <c r="C265" s="219" t="s">
        <v>717</v>
      </c>
      <c r="D265" s="220" t="s">
        <v>165</v>
      </c>
      <c r="E265" s="151" t="s">
        <v>18</v>
      </c>
      <c r="F265" s="151" t="s">
        <v>718</v>
      </c>
      <c r="G265" s="151">
        <v>60</v>
      </c>
      <c r="H265" s="225" t="s">
        <v>710</v>
      </c>
      <c r="I265" s="228" t="s">
        <v>1373</v>
      </c>
      <c r="J265" s="336">
        <f t="shared" si="35"/>
        <v>0</v>
      </c>
      <c r="K265" s="232"/>
      <c r="L265" s="303">
        <f t="shared" si="36"/>
        <v>0</v>
      </c>
      <c r="M265" s="232"/>
      <c r="N265" s="232"/>
      <c r="O265" s="232"/>
      <c r="P265" s="232"/>
      <c r="Q265" s="232"/>
      <c r="R265" s="232"/>
      <c r="S265" s="303">
        <f t="shared" si="37"/>
        <v>0</v>
      </c>
      <c r="T265" s="232"/>
      <c r="U265" s="232"/>
      <c r="V265" s="232"/>
      <c r="W265" s="232"/>
      <c r="X265" s="232"/>
    </row>
    <row r="266" spans="1:24" s="101" customFormat="1" ht="75" hidden="1" x14ac:dyDescent="0.3">
      <c r="A266" s="453">
        <v>226</v>
      </c>
      <c r="B266" s="218" t="s">
        <v>260</v>
      </c>
      <c r="C266" s="219" t="s">
        <v>719</v>
      </c>
      <c r="D266" s="220" t="s">
        <v>493</v>
      </c>
      <c r="E266" s="151" t="s">
        <v>33</v>
      </c>
      <c r="F266" s="151" t="s">
        <v>715</v>
      </c>
      <c r="G266" s="151">
        <v>50</v>
      </c>
      <c r="H266" s="225" t="s">
        <v>710</v>
      </c>
      <c r="I266" s="228" t="s">
        <v>1373</v>
      </c>
      <c r="J266" s="336">
        <f t="shared" si="35"/>
        <v>0</v>
      </c>
      <c r="K266" s="232"/>
      <c r="L266" s="303">
        <f t="shared" si="36"/>
        <v>0</v>
      </c>
      <c r="M266" s="232"/>
      <c r="N266" s="232"/>
      <c r="O266" s="232"/>
      <c r="P266" s="232"/>
      <c r="Q266" s="232"/>
      <c r="R266" s="232"/>
      <c r="S266" s="303">
        <f t="shared" si="37"/>
        <v>0</v>
      </c>
      <c r="T266" s="232"/>
      <c r="U266" s="232"/>
      <c r="V266" s="232"/>
      <c r="W266" s="232"/>
      <c r="X266" s="232"/>
    </row>
    <row r="267" spans="1:24" s="101" customFormat="1" ht="56.25" hidden="1" x14ac:dyDescent="0.3">
      <c r="A267" s="453">
        <v>227</v>
      </c>
      <c r="B267" s="218" t="s">
        <v>260</v>
      </c>
      <c r="C267" s="219" t="s">
        <v>720</v>
      </c>
      <c r="D267" s="220" t="s">
        <v>722</v>
      </c>
      <c r="E267" s="151" t="s">
        <v>1</v>
      </c>
      <c r="F267" s="151" t="s">
        <v>713</v>
      </c>
      <c r="G267" s="151">
        <v>80</v>
      </c>
      <c r="H267" s="225" t="s">
        <v>710</v>
      </c>
      <c r="I267" s="228" t="s">
        <v>1373</v>
      </c>
      <c r="J267" s="336">
        <f t="shared" si="35"/>
        <v>0</v>
      </c>
      <c r="K267" s="232"/>
      <c r="L267" s="303">
        <f t="shared" si="36"/>
        <v>0</v>
      </c>
      <c r="M267" s="232"/>
      <c r="N267" s="232"/>
      <c r="O267" s="232"/>
      <c r="P267" s="232"/>
      <c r="Q267" s="232"/>
      <c r="R267" s="232"/>
      <c r="S267" s="303">
        <f t="shared" si="37"/>
        <v>0</v>
      </c>
      <c r="T267" s="232"/>
      <c r="U267" s="232"/>
      <c r="V267" s="232"/>
      <c r="W267" s="232"/>
      <c r="X267" s="232"/>
    </row>
    <row r="268" spans="1:24" s="101" customFormat="1" ht="56.25" hidden="1" x14ac:dyDescent="0.3">
      <c r="A268" s="453">
        <v>228</v>
      </c>
      <c r="B268" s="218" t="s">
        <v>260</v>
      </c>
      <c r="C268" s="219" t="s">
        <v>721</v>
      </c>
      <c r="D268" s="220" t="s">
        <v>189</v>
      </c>
      <c r="E268" s="151" t="s">
        <v>33</v>
      </c>
      <c r="F268" s="151" t="s">
        <v>713</v>
      </c>
      <c r="G268" s="151">
        <v>80</v>
      </c>
      <c r="H268" s="225" t="s">
        <v>710</v>
      </c>
      <c r="I268" s="228" t="s">
        <v>1373</v>
      </c>
      <c r="J268" s="336">
        <f t="shared" si="35"/>
        <v>0</v>
      </c>
      <c r="K268" s="232"/>
      <c r="L268" s="303">
        <f t="shared" si="36"/>
        <v>0</v>
      </c>
      <c r="M268" s="232"/>
      <c r="N268" s="232"/>
      <c r="O268" s="232"/>
      <c r="P268" s="232"/>
      <c r="Q268" s="232"/>
      <c r="R268" s="232"/>
      <c r="S268" s="303">
        <f t="shared" si="37"/>
        <v>0</v>
      </c>
      <c r="T268" s="232"/>
      <c r="U268" s="232"/>
      <c r="V268" s="232"/>
      <c r="W268" s="232"/>
      <c r="X268" s="232"/>
    </row>
    <row r="269" spans="1:24" s="101" customFormat="1" ht="56.25" hidden="1" x14ac:dyDescent="0.3">
      <c r="A269" s="453">
        <v>229</v>
      </c>
      <c r="B269" s="218" t="s">
        <v>260</v>
      </c>
      <c r="C269" s="219" t="s">
        <v>723</v>
      </c>
      <c r="D269" s="220" t="s">
        <v>576</v>
      </c>
      <c r="E269" s="151" t="s">
        <v>1</v>
      </c>
      <c r="F269" s="151" t="s">
        <v>724</v>
      </c>
      <c r="G269" s="151">
        <v>81</v>
      </c>
      <c r="H269" s="225" t="s">
        <v>710</v>
      </c>
      <c r="I269" s="228" t="s">
        <v>1373</v>
      </c>
      <c r="J269" s="336">
        <f t="shared" si="35"/>
        <v>0</v>
      </c>
      <c r="K269" s="232"/>
      <c r="L269" s="303">
        <f t="shared" si="36"/>
        <v>0</v>
      </c>
      <c r="M269" s="232"/>
      <c r="N269" s="232"/>
      <c r="O269" s="232"/>
      <c r="P269" s="232"/>
      <c r="Q269" s="232"/>
      <c r="R269" s="232"/>
      <c r="S269" s="303">
        <f t="shared" si="37"/>
        <v>0</v>
      </c>
      <c r="T269" s="232"/>
      <c r="U269" s="232"/>
      <c r="V269" s="232"/>
      <c r="W269" s="232"/>
      <c r="X269" s="232"/>
    </row>
    <row r="270" spans="1:24" s="101" customFormat="1" ht="75" hidden="1" x14ac:dyDescent="0.3">
      <c r="A270" s="453">
        <v>230</v>
      </c>
      <c r="B270" s="218" t="s">
        <v>260</v>
      </c>
      <c r="C270" s="219" t="s">
        <v>725</v>
      </c>
      <c r="D270" s="220">
        <v>17</v>
      </c>
      <c r="E270" s="151" t="s">
        <v>12</v>
      </c>
      <c r="F270" s="151" t="s">
        <v>709</v>
      </c>
      <c r="G270" s="151">
        <v>80</v>
      </c>
      <c r="H270" s="204" t="s">
        <v>710</v>
      </c>
      <c r="I270" s="225" t="s">
        <v>1373</v>
      </c>
      <c r="J270" s="336">
        <f t="shared" si="35"/>
        <v>0</v>
      </c>
      <c r="K270" s="232"/>
      <c r="L270" s="303">
        <f t="shared" si="36"/>
        <v>0</v>
      </c>
      <c r="M270" s="232"/>
      <c r="N270" s="232"/>
      <c r="O270" s="232"/>
      <c r="P270" s="232"/>
      <c r="Q270" s="232"/>
      <c r="R270" s="232"/>
      <c r="S270" s="303">
        <f t="shared" si="37"/>
        <v>0</v>
      </c>
      <c r="T270" s="232"/>
      <c r="U270" s="232"/>
      <c r="V270" s="232"/>
      <c r="W270" s="232"/>
      <c r="X270" s="232"/>
    </row>
    <row r="271" spans="1:24" s="101" customFormat="1" ht="20.25" hidden="1" x14ac:dyDescent="0.3">
      <c r="A271" s="453"/>
      <c r="B271" s="218"/>
      <c r="C271" s="218" t="s">
        <v>2175</v>
      </c>
      <c r="D271" s="220"/>
      <c r="E271" s="151"/>
      <c r="F271" s="151"/>
      <c r="G271" s="151"/>
      <c r="H271" s="204"/>
      <c r="I271" s="225"/>
      <c r="J271" s="336"/>
      <c r="K271" s="232"/>
      <c r="L271" s="303"/>
      <c r="M271" s="232"/>
      <c r="N271" s="232"/>
      <c r="O271" s="232"/>
      <c r="P271" s="232"/>
      <c r="Q271" s="232"/>
      <c r="R271" s="232"/>
      <c r="S271" s="303"/>
      <c r="T271" s="232"/>
      <c r="U271" s="232"/>
      <c r="V271" s="232"/>
      <c r="W271" s="232"/>
      <c r="X271" s="232"/>
    </row>
    <row r="272" spans="1:24" s="101" customFormat="1" ht="37.5" hidden="1" x14ac:dyDescent="0.3">
      <c r="A272" s="453">
        <v>231</v>
      </c>
      <c r="B272" s="218" t="s">
        <v>2175</v>
      </c>
      <c r="C272" s="219" t="s">
        <v>2176</v>
      </c>
      <c r="D272" s="220" t="s">
        <v>2177</v>
      </c>
      <c r="E272" s="151" t="s">
        <v>429</v>
      </c>
      <c r="F272" s="151"/>
      <c r="G272" s="151"/>
      <c r="H272" s="204" t="s">
        <v>2178</v>
      </c>
      <c r="I272" s="225"/>
      <c r="J272" s="336"/>
      <c r="K272" s="232"/>
      <c r="L272" s="303"/>
      <c r="M272" s="232"/>
      <c r="N272" s="232"/>
      <c r="O272" s="232"/>
      <c r="P272" s="232"/>
      <c r="Q272" s="232"/>
      <c r="R272" s="232"/>
      <c r="S272" s="303"/>
      <c r="T272" s="232"/>
      <c r="U272" s="232"/>
      <c r="V272" s="232"/>
      <c r="W272" s="232"/>
      <c r="X272" s="232"/>
    </row>
    <row r="273" spans="1:24" ht="20.25" hidden="1" x14ac:dyDescent="0.3">
      <c r="A273" s="578"/>
      <c r="B273" s="200" t="s">
        <v>1410</v>
      </c>
      <c r="C273" s="200" t="s">
        <v>1410</v>
      </c>
      <c r="D273" s="216"/>
      <c r="E273" s="216"/>
      <c r="F273" s="216"/>
      <c r="G273" s="217"/>
      <c r="H273" s="216"/>
      <c r="I273" s="221" t="s">
        <v>1377</v>
      </c>
      <c r="J273" s="336">
        <f t="shared" si="35"/>
        <v>0</v>
      </c>
      <c r="K273" s="232"/>
      <c r="L273" s="303">
        <f t="shared" si="36"/>
        <v>0</v>
      </c>
      <c r="M273" s="232"/>
      <c r="N273" s="232"/>
      <c r="O273" s="232"/>
      <c r="P273" s="232"/>
      <c r="Q273" s="232"/>
      <c r="R273" s="232"/>
      <c r="S273" s="303">
        <f t="shared" si="37"/>
        <v>0</v>
      </c>
      <c r="T273" s="232"/>
      <c r="U273" s="232"/>
      <c r="V273" s="232"/>
      <c r="W273" s="232"/>
      <c r="X273" s="232"/>
    </row>
    <row r="274" spans="1:24" s="101" customFormat="1" ht="37.5" hidden="1" x14ac:dyDescent="0.3">
      <c r="A274" s="453">
        <v>232</v>
      </c>
      <c r="B274" s="218" t="s">
        <v>1410</v>
      </c>
      <c r="C274" s="151" t="s">
        <v>1517</v>
      </c>
      <c r="D274" s="226" t="s">
        <v>225</v>
      </c>
      <c r="E274" s="154" t="s">
        <v>13</v>
      </c>
      <c r="F274" s="154" t="s">
        <v>1518</v>
      </c>
      <c r="G274" s="227">
        <v>250</v>
      </c>
      <c r="H274" s="225" t="s">
        <v>337</v>
      </c>
      <c r="I274" s="221" t="s">
        <v>1377</v>
      </c>
      <c r="J274" s="336">
        <f t="shared" ref="J274:J277" si="38">SUM(K274:S274)</f>
        <v>48652</v>
      </c>
      <c r="K274" s="232">
        <v>12000</v>
      </c>
      <c r="L274" s="303">
        <f t="shared" si="36"/>
        <v>3252</v>
      </c>
      <c r="M274" s="232"/>
      <c r="N274" s="232">
        <v>20000</v>
      </c>
      <c r="O274" s="232">
        <v>3000</v>
      </c>
      <c r="P274" s="232">
        <v>3000</v>
      </c>
      <c r="Q274" s="232"/>
      <c r="R274" s="232">
        <v>1000</v>
      </c>
      <c r="S274" s="303">
        <f t="shared" si="37"/>
        <v>6400</v>
      </c>
      <c r="T274" s="232"/>
      <c r="U274" s="232">
        <v>80</v>
      </c>
      <c r="V274" s="232">
        <v>80</v>
      </c>
      <c r="W274" s="232"/>
      <c r="X274" s="232"/>
    </row>
    <row r="275" spans="1:24" s="101" customFormat="1" ht="37.5" hidden="1" x14ac:dyDescent="0.3">
      <c r="A275" s="453">
        <f>1+A274</f>
        <v>233</v>
      </c>
      <c r="B275" s="218" t="s">
        <v>1410</v>
      </c>
      <c r="C275" s="151" t="s">
        <v>1519</v>
      </c>
      <c r="D275" s="226" t="s">
        <v>170</v>
      </c>
      <c r="E275" s="154" t="s">
        <v>16</v>
      </c>
      <c r="F275" s="154" t="s">
        <v>1518</v>
      </c>
      <c r="G275" s="222">
        <v>250</v>
      </c>
      <c r="H275" s="225" t="s">
        <v>337</v>
      </c>
      <c r="I275" s="221" t="s">
        <v>1377</v>
      </c>
      <c r="J275" s="336">
        <f t="shared" si="38"/>
        <v>48652</v>
      </c>
      <c r="K275" s="232">
        <v>12000</v>
      </c>
      <c r="L275" s="303">
        <f t="shared" si="36"/>
        <v>3252</v>
      </c>
      <c r="M275" s="232"/>
      <c r="N275" s="232">
        <v>20000</v>
      </c>
      <c r="O275" s="232">
        <v>3000</v>
      </c>
      <c r="P275" s="232">
        <v>3000</v>
      </c>
      <c r="Q275" s="232"/>
      <c r="R275" s="232">
        <v>1000</v>
      </c>
      <c r="S275" s="303">
        <f t="shared" si="37"/>
        <v>6400</v>
      </c>
      <c r="T275" s="232"/>
      <c r="U275" s="232">
        <v>80</v>
      </c>
      <c r="V275" s="232">
        <v>80</v>
      </c>
      <c r="W275" s="232"/>
      <c r="X275" s="232"/>
    </row>
    <row r="276" spans="1:24" s="101" customFormat="1" ht="40.5" hidden="1" customHeight="1" x14ac:dyDescent="0.3">
      <c r="A276" s="453">
        <f t="shared" ref="A276:A277" si="39">1+A275</f>
        <v>234</v>
      </c>
      <c r="B276" s="218" t="s">
        <v>1410</v>
      </c>
      <c r="C276" s="154" t="s">
        <v>1520</v>
      </c>
      <c r="D276" s="226" t="s">
        <v>331</v>
      </c>
      <c r="E276" s="151" t="s">
        <v>10</v>
      </c>
      <c r="F276" s="154" t="s">
        <v>1518</v>
      </c>
      <c r="G276" s="222">
        <v>200</v>
      </c>
      <c r="H276" s="225" t="s">
        <v>337</v>
      </c>
      <c r="I276" s="221" t="s">
        <v>1377</v>
      </c>
      <c r="J276" s="336">
        <f t="shared" si="38"/>
        <v>48652</v>
      </c>
      <c r="K276" s="232">
        <v>12000</v>
      </c>
      <c r="L276" s="303">
        <f t="shared" si="36"/>
        <v>3252</v>
      </c>
      <c r="M276" s="232"/>
      <c r="N276" s="232">
        <v>20000</v>
      </c>
      <c r="O276" s="232">
        <v>3000</v>
      </c>
      <c r="P276" s="232">
        <v>3000</v>
      </c>
      <c r="Q276" s="232"/>
      <c r="R276" s="232">
        <v>1000</v>
      </c>
      <c r="S276" s="303">
        <f t="shared" si="37"/>
        <v>6400</v>
      </c>
      <c r="T276" s="232"/>
      <c r="U276" s="232">
        <v>80</v>
      </c>
      <c r="V276" s="232">
        <v>80</v>
      </c>
      <c r="W276" s="232"/>
      <c r="X276" s="232"/>
    </row>
    <row r="277" spans="1:24" s="101" customFormat="1" ht="56.25" hidden="1" x14ac:dyDescent="0.3">
      <c r="A277" s="453">
        <f t="shared" si="39"/>
        <v>235</v>
      </c>
      <c r="B277" s="218" t="s">
        <v>1410</v>
      </c>
      <c r="C277" s="154" t="s">
        <v>1521</v>
      </c>
      <c r="D277" s="226" t="s">
        <v>1318</v>
      </c>
      <c r="E277" s="151" t="s">
        <v>10</v>
      </c>
      <c r="F277" s="154" t="s">
        <v>1522</v>
      </c>
      <c r="G277" s="222">
        <v>200</v>
      </c>
      <c r="H277" s="225" t="s">
        <v>337</v>
      </c>
      <c r="I277" s="221" t="s">
        <v>1377</v>
      </c>
      <c r="J277" s="336">
        <f t="shared" si="38"/>
        <v>48652</v>
      </c>
      <c r="K277" s="232">
        <v>12000</v>
      </c>
      <c r="L277" s="303">
        <f t="shared" si="36"/>
        <v>3252</v>
      </c>
      <c r="M277" s="232"/>
      <c r="N277" s="232">
        <v>20000</v>
      </c>
      <c r="O277" s="232">
        <v>3000</v>
      </c>
      <c r="P277" s="232">
        <v>3000</v>
      </c>
      <c r="Q277" s="232"/>
      <c r="R277" s="232">
        <v>1000</v>
      </c>
      <c r="S277" s="303">
        <f t="shared" si="37"/>
        <v>6400</v>
      </c>
      <c r="T277" s="232"/>
      <c r="U277" s="232">
        <v>80</v>
      </c>
      <c r="V277" s="232">
        <v>80</v>
      </c>
      <c r="W277" s="232"/>
      <c r="X277" s="232"/>
    </row>
    <row r="278" spans="1:24" ht="60.75" hidden="1" customHeight="1" x14ac:dyDescent="0.3">
      <c r="A278" s="578"/>
      <c r="B278" s="200" t="s">
        <v>501</v>
      </c>
      <c r="C278" s="264"/>
      <c r="D278" s="216"/>
      <c r="E278" s="216"/>
      <c r="F278" s="216"/>
      <c r="G278" s="217"/>
      <c r="H278" s="216"/>
      <c r="I278" s="228" t="s">
        <v>1373</v>
      </c>
      <c r="J278" s="336">
        <f t="shared" si="35"/>
        <v>0</v>
      </c>
      <c r="K278" s="232"/>
      <c r="L278" s="303">
        <f t="shared" si="36"/>
        <v>0</v>
      </c>
      <c r="M278" s="232"/>
      <c r="N278" s="232"/>
      <c r="O278" s="232"/>
      <c r="P278" s="232"/>
      <c r="Q278" s="232"/>
      <c r="R278" s="232"/>
      <c r="S278" s="303">
        <f t="shared" si="37"/>
        <v>0</v>
      </c>
      <c r="T278" s="232"/>
      <c r="U278" s="232"/>
      <c r="V278" s="232"/>
      <c r="W278" s="232"/>
      <c r="X278" s="232"/>
    </row>
    <row r="279" spans="1:24" s="101" customFormat="1" ht="81" hidden="1" customHeight="1" x14ac:dyDescent="0.3">
      <c r="A279" s="453">
        <v>236</v>
      </c>
      <c r="B279" s="218" t="s">
        <v>501</v>
      </c>
      <c r="C279" s="219" t="s">
        <v>728</v>
      </c>
      <c r="D279" s="195" t="s">
        <v>757</v>
      </c>
      <c r="E279" s="151" t="s">
        <v>0</v>
      </c>
      <c r="F279" s="151" t="s">
        <v>59</v>
      </c>
      <c r="G279" s="151">
        <v>72</v>
      </c>
      <c r="H279" s="155" t="s">
        <v>337</v>
      </c>
      <c r="I279" s="228" t="s">
        <v>1373</v>
      </c>
      <c r="J279" s="308">
        <f t="shared" ref="J279:J280" si="40">SUM(K279:S279)</f>
        <v>5760</v>
      </c>
      <c r="K279" s="232"/>
      <c r="L279" s="303">
        <f t="shared" si="36"/>
        <v>0</v>
      </c>
      <c r="M279" s="232"/>
      <c r="N279" s="232"/>
      <c r="O279" s="232"/>
      <c r="P279" s="232"/>
      <c r="Q279" s="232"/>
      <c r="R279" s="232"/>
      <c r="S279" s="303">
        <f t="shared" si="37"/>
        <v>5760</v>
      </c>
      <c r="T279" s="232"/>
      <c r="U279" s="232">
        <v>72</v>
      </c>
      <c r="V279" s="232">
        <v>72</v>
      </c>
      <c r="W279" s="232"/>
      <c r="X279" s="232"/>
    </row>
    <row r="280" spans="1:24" s="101" customFormat="1" ht="81" hidden="1" customHeight="1" x14ac:dyDescent="0.3">
      <c r="A280" s="453">
        <f t="shared" ref="A280" si="41">1+A279</f>
        <v>237</v>
      </c>
      <c r="B280" s="218" t="s">
        <v>501</v>
      </c>
      <c r="C280" s="219" t="s">
        <v>727</v>
      </c>
      <c r="D280" s="151" t="s">
        <v>53</v>
      </c>
      <c r="E280" s="151" t="s">
        <v>10</v>
      </c>
      <c r="F280" s="151" t="s">
        <v>59</v>
      </c>
      <c r="G280" s="151">
        <v>72</v>
      </c>
      <c r="H280" s="155" t="s">
        <v>337</v>
      </c>
      <c r="I280" s="228" t="s">
        <v>1373</v>
      </c>
      <c r="J280" s="308">
        <f t="shared" si="40"/>
        <v>8800</v>
      </c>
      <c r="K280" s="232"/>
      <c r="L280" s="303">
        <f t="shared" si="36"/>
        <v>0</v>
      </c>
      <c r="M280" s="232"/>
      <c r="N280" s="232"/>
      <c r="O280" s="232"/>
      <c r="P280" s="232"/>
      <c r="Q280" s="232"/>
      <c r="R280" s="232"/>
      <c r="S280" s="303">
        <f t="shared" si="37"/>
        <v>8800</v>
      </c>
      <c r="T280" s="232"/>
      <c r="U280" s="232">
        <v>110</v>
      </c>
      <c r="V280" s="232">
        <v>110</v>
      </c>
      <c r="W280" s="232"/>
      <c r="X280" s="232"/>
    </row>
    <row r="281" spans="1:24" ht="37.5" hidden="1" x14ac:dyDescent="0.3">
      <c r="A281" s="578"/>
      <c r="B281" s="200" t="s">
        <v>1523</v>
      </c>
      <c r="C281" s="200" t="s">
        <v>1523</v>
      </c>
      <c r="D281" s="216"/>
      <c r="E281" s="216"/>
      <c r="F281" s="216"/>
      <c r="G281" s="217"/>
      <c r="H281" s="216"/>
      <c r="I281" s="221" t="s">
        <v>1377</v>
      </c>
      <c r="J281" s="336">
        <f t="shared" si="35"/>
        <v>0</v>
      </c>
      <c r="K281" s="232"/>
      <c r="L281" s="303">
        <f t="shared" si="36"/>
        <v>0</v>
      </c>
      <c r="M281" s="232"/>
      <c r="N281" s="232"/>
      <c r="O281" s="232"/>
      <c r="P281" s="232"/>
      <c r="Q281" s="232"/>
      <c r="R281" s="232"/>
      <c r="S281" s="303">
        <f t="shared" si="37"/>
        <v>0</v>
      </c>
      <c r="T281" s="232"/>
      <c r="U281" s="232"/>
      <c r="V281" s="232"/>
      <c r="W281" s="232"/>
      <c r="X281" s="232"/>
    </row>
    <row r="282" spans="1:24" s="101" customFormat="1" ht="56.25" hidden="1" x14ac:dyDescent="0.3">
      <c r="A282" s="453">
        <v>238</v>
      </c>
      <c r="B282" s="218" t="s">
        <v>1523</v>
      </c>
      <c r="C282" s="219" t="s">
        <v>1524</v>
      </c>
      <c r="D282" s="220" t="s">
        <v>1987</v>
      </c>
      <c r="E282" s="151" t="s">
        <v>29</v>
      </c>
      <c r="F282" s="151" t="s">
        <v>1525</v>
      </c>
      <c r="G282" s="151">
        <v>80</v>
      </c>
      <c r="H282" s="225" t="s">
        <v>337</v>
      </c>
      <c r="I282" s="221" t="s">
        <v>1377</v>
      </c>
      <c r="J282" s="308">
        <f t="shared" ref="J282:J284" si="42">SUM(K282:S282)</f>
        <v>122500</v>
      </c>
      <c r="K282" s="232"/>
      <c r="L282" s="303">
        <f t="shared" si="36"/>
        <v>0</v>
      </c>
      <c r="M282" s="232"/>
      <c r="N282" s="232">
        <v>50000</v>
      </c>
      <c r="O282" s="232"/>
      <c r="P282" s="232"/>
      <c r="Q282" s="232"/>
      <c r="R282" s="232">
        <v>50000</v>
      </c>
      <c r="S282" s="303">
        <f t="shared" si="37"/>
        <v>22500</v>
      </c>
      <c r="T282" s="232">
        <v>20</v>
      </c>
      <c r="U282" s="232">
        <v>100</v>
      </c>
      <c r="V282" s="232">
        <v>100</v>
      </c>
      <c r="W282" s="232">
        <v>50</v>
      </c>
      <c r="X282" s="232"/>
    </row>
    <row r="283" spans="1:24" s="101" customFormat="1" ht="56.25" hidden="1" x14ac:dyDescent="0.3">
      <c r="A283" s="453">
        <v>239</v>
      </c>
      <c r="B283" s="218" t="s">
        <v>1523</v>
      </c>
      <c r="C283" s="219" t="s">
        <v>1526</v>
      </c>
      <c r="D283" s="220" t="s">
        <v>53</v>
      </c>
      <c r="E283" s="151" t="s">
        <v>29</v>
      </c>
      <c r="F283" s="151" t="s">
        <v>1525</v>
      </c>
      <c r="G283" s="151">
        <v>80</v>
      </c>
      <c r="H283" s="225" t="s">
        <v>337</v>
      </c>
      <c r="I283" s="221" t="s">
        <v>1377</v>
      </c>
      <c r="J283" s="308">
        <f t="shared" si="42"/>
        <v>122500</v>
      </c>
      <c r="K283" s="232"/>
      <c r="L283" s="303">
        <f t="shared" si="36"/>
        <v>0</v>
      </c>
      <c r="M283" s="232"/>
      <c r="N283" s="232">
        <v>50000</v>
      </c>
      <c r="O283" s="232"/>
      <c r="P283" s="232"/>
      <c r="Q283" s="232"/>
      <c r="R283" s="232">
        <v>50000</v>
      </c>
      <c r="S283" s="303">
        <f t="shared" si="37"/>
        <v>22500</v>
      </c>
      <c r="T283" s="232">
        <v>20</v>
      </c>
      <c r="U283" s="232">
        <v>100</v>
      </c>
      <c r="V283" s="232">
        <v>100</v>
      </c>
      <c r="W283" s="232">
        <v>50</v>
      </c>
      <c r="X283" s="232"/>
    </row>
    <row r="284" spans="1:24" s="101" customFormat="1" ht="56.25" hidden="1" x14ac:dyDescent="0.3">
      <c r="A284" s="453">
        <v>240</v>
      </c>
      <c r="B284" s="218" t="s">
        <v>1523</v>
      </c>
      <c r="C284" s="219" t="s">
        <v>1527</v>
      </c>
      <c r="D284" s="220" t="s">
        <v>201</v>
      </c>
      <c r="E284" s="151" t="s">
        <v>31</v>
      </c>
      <c r="F284" s="151" t="s">
        <v>1525</v>
      </c>
      <c r="G284" s="151">
        <v>60</v>
      </c>
      <c r="H284" s="204" t="s">
        <v>1528</v>
      </c>
      <c r="I284" s="221" t="s">
        <v>1377</v>
      </c>
      <c r="J284" s="308">
        <f t="shared" si="42"/>
        <v>122500</v>
      </c>
      <c r="K284" s="232"/>
      <c r="L284" s="303">
        <f t="shared" si="36"/>
        <v>0</v>
      </c>
      <c r="M284" s="232"/>
      <c r="N284" s="232">
        <v>50000</v>
      </c>
      <c r="O284" s="232"/>
      <c r="P284" s="232"/>
      <c r="Q284" s="232"/>
      <c r="R284" s="232">
        <v>50000</v>
      </c>
      <c r="S284" s="303">
        <f t="shared" si="37"/>
        <v>22500</v>
      </c>
      <c r="T284" s="232">
        <v>20</v>
      </c>
      <c r="U284" s="232">
        <v>100</v>
      </c>
      <c r="V284" s="232">
        <v>100</v>
      </c>
      <c r="W284" s="232">
        <v>50</v>
      </c>
      <c r="X284" s="232"/>
    </row>
    <row r="285" spans="1:24" ht="60.75" hidden="1" customHeight="1" x14ac:dyDescent="0.3">
      <c r="A285" s="578"/>
      <c r="B285" s="200" t="s">
        <v>88</v>
      </c>
      <c r="C285" s="264"/>
      <c r="D285" s="216"/>
      <c r="E285" s="216"/>
      <c r="F285" s="216"/>
      <c r="G285" s="217"/>
      <c r="H285" s="216"/>
      <c r="I285" s="228" t="s">
        <v>1373</v>
      </c>
      <c r="J285" s="336">
        <f t="shared" si="35"/>
        <v>0</v>
      </c>
      <c r="K285" s="232"/>
      <c r="L285" s="303">
        <f t="shared" si="36"/>
        <v>0</v>
      </c>
      <c r="M285" s="232"/>
      <c r="N285" s="232"/>
      <c r="O285" s="232"/>
      <c r="P285" s="232"/>
      <c r="Q285" s="232"/>
      <c r="R285" s="232"/>
      <c r="S285" s="303">
        <f t="shared" si="37"/>
        <v>0</v>
      </c>
      <c r="T285" s="232"/>
      <c r="U285" s="232"/>
      <c r="V285" s="232"/>
      <c r="W285" s="232"/>
      <c r="X285" s="232"/>
    </row>
    <row r="286" spans="1:24" s="101" customFormat="1" ht="37.5" hidden="1" x14ac:dyDescent="0.3">
      <c r="A286" s="453">
        <v>241</v>
      </c>
      <c r="B286" s="218" t="s">
        <v>88</v>
      </c>
      <c r="C286" s="219" t="s">
        <v>927</v>
      </c>
      <c r="D286" s="269" t="s">
        <v>60</v>
      </c>
      <c r="E286" s="151" t="s">
        <v>928</v>
      </c>
      <c r="F286" s="151" t="s">
        <v>926</v>
      </c>
      <c r="G286" s="151">
        <v>500</v>
      </c>
      <c r="H286" s="225" t="s">
        <v>337</v>
      </c>
      <c r="I286" s="228" t="s">
        <v>1373</v>
      </c>
      <c r="J286" s="336">
        <f t="shared" ref="J286:J287" si="43">SUM(K286:S286)</f>
        <v>60110</v>
      </c>
      <c r="K286" s="232">
        <v>10000</v>
      </c>
      <c r="L286" s="303">
        <f t="shared" si="36"/>
        <v>2710</v>
      </c>
      <c r="M286" s="232">
        <v>15000</v>
      </c>
      <c r="N286" s="232"/>
      <c r="O286" s="232"/>
      <c r="P286" s="232"/>
      <c r="Q286" s="232"/>
      <c r="R286" s="232">
        <v>12000</v>
      </c>
      <c r="S286" s="303">
        <f t="shared" si="37"/>
        <v>20400</v>
      </c>
      <c r="T286" s="232">
        <v>12</v>
      </c>
      <c r="U286" s="232">
        <v>150</v>
      </c>
      <c r="V286" s="232">
        <v>150</v>
      </c>
      <c r="W286" s="232"/>
      <c r="X286" s="232"/>
    </row>
    <row r="287" spans="1:24" s="101" customFormat="1" ht="37.5" hidden="1" x14ac:dyDescent="0.3">
      <c r="A287" s="453">
        <v>242</v>
      </c>
      <c r="B287" s="218" t="s">
        <v>88</v>
      </c>
      <c r="C287" s="219" t="s">
        <v>929</v>
      </c>
      <c r="D287" s="269" t="s">
        <v>261</v>
      </c>
      <c r="E287" s="151" t="s">
        <v>459</v>
      </c>
      <c r="F287" s="151" t="s">
        <v>926</v>
      </c>
      <c r="G287" s="151">
        <v>300</v>
      </c>
      <c r="H287" s="225"/>
      <c r="I287" s="225" t="s">
        <v>1373</v>
      </c>
      <c r="J287" s="336">
        <f t="shared" si="43"/>
        <v>60110</v>
      </c>
      <c r="K287" s="232">
        <v>10000</v>
      </c>
      <c r="L287" s="303">
        <f t="shared" si="36"/>
        <v>2710</v>
      </c>
      <c r="M287" s="232">
        <v>15000</v>
      </c>
      <c r="N287" s="232"/>
      <c r="O287" s="232"/>
      <c r="P287" s="232"/>
      <c r="Q287" s="232"/>
      <c r="R287" s="232">
        <v>12000</v>
      </c>
      <c r="S287" s="303">
        <f t="shared" si="37"/>
        <v>20400</v>
      </c>
      <c r="T287" s="232">
        <v>12</v>
      </c>
      <c r="U287" s="232">
        <v>150</v>
      </c>
      <c r="V287" s="232">
        <v>150</v>
      </c>
      <c r="W287" s="232"/>
      <c r="X287" s="232"/>
    </row>
    <row r="288" spans="1:24" ht="121.5" hidden="1" customHeight="1" x14ac:dyDescent="0.3">
      <c r="A288" s="578"/>
      <c r="B288" s="200" t="s">
        <v>262</v>
      </c>
      <c r="C288" s="264"/>
      <c r="D288" s="216"/>
      <c r="E288" s="216"/>
      <c r="F288" s="216"/>
      <c r="G288" s="217"/>
      <c r="H288" s="216"/>
      <c r="I288" s="228" t="s">
        <v>1373</v>
      </c>
      <c r="J288" s="336">
        <f t="shared" si="35"/>
        <v>0</v>
      </c>
      <c r="K288" s="232"/>
      <c r="L288" s="303">
        <f t="shared" si="36"/>
        <v>0</v>
      </c>
      <c r="M288" s="232"/>
      <c r="N288" s="232"/>
      <c r="O288" s="232"/>
      <c r="P288" s="232"/>
      <c r="Q288" s="232"/>
      <c r="R288" s="232"/>
      <c r="S288" s="303">
        <f t="shared" si="37"/>
        <v>0</v>
      </c>
      <c r="T288" s="232"/>
      <c r="U288" s="232"/>
      <c r="V288" s="232"/>
      <c r="W288" s="232"/>
      <c r="X288" s="232"/>
    </row>
    <row r="289" spans="1:24" s="101" customFormat="1" ht="56.25" hidden="1" x14ac:dyDescent="0.3">
      <c r="A289" s="453">
        <v>243</v>
      </c>
      <c r="B289" s="218" t="s">
        <v>262</v>
      </c>
      <c r="C289" s="219" t="s">
        <v>271</v>
      </c>
      <c r="D289" s="220" t="s">
        <v>663</v>
      </c>
      <c r="E289" s="151" t="s">
        <v>13</v>
      </c>
      <c r="F289" s="151" t="s">
        <v>263</v>
      </c>
      <c r="G289" s="166">
        <v>350</v>
      </c>
      <c r="H289" s="225" t="s">
        <v>337</v>
      </c>
      <c r="I289" s="228" t="s">
        <v>1373</v>
      </c>
      <c r="J289" s="336">
        <f t="shared" ref="J289:J290" si="44">SUM(K289:S289)</f>
        <v>52880.2</v>
      </c>
      <c r="K289" s="232">
        <v>6200</v>
      </c>
      <c r="L289" s="303">
        <f t="shared" si="36"/>
        <v>1680.2</v>
      </c>
      <c r="M289" s="232"/>
      <c r="N289" s="232">
        <v>10000</v>
      </c>
      <c r="O289" s="232"/>
      <c r="P289" s="232"/>
      <c r="Q289" s="232"/>
      <c r="R289" s="232">
        <v>500</v>
      </c>
      <c r="S289" s="303">
        <f t="shared" si="37"/>
        <v>34500</v>
      </c>
      <c r="T289" s="232">
        <v>15</v>
      </c>
      <c r="U289" s="232">
        <v>300</v>
      </c>
      <c r="V289" s="232">
        <v>300</v>
      </c>
      <c r="W289" s="232"/>
      <c r="X289" s="232"/>
    </row>
    <row r="290" spans="1:24" s="101" customFormat="1" ht="56.25" hidden="1" x14ac:dyDescent="0.3">
      <c r="A290" s="453">
        <v>244</v>
      </c>
      <c r="B290" s="218" t="s">
        <v>262</v>
      </c>
      <c r="C290" s="219" t="s">
        <v>227</v>
      </c>
      <c r="D290" s="166">
        <v>3</v>
      </c>
      <c r="E290" s="154" t="s">
        <v>12</v>
      </c>
      <c r="F290" s="151" t="s">
        <v>263</v>
      </c>
      <c r="G290" s="166">
        <v>350</v>
      </c>
      <c r="H290" s="225" t="s">
        <v>337</v>
      </c>
      <c r="I290" s="228" t="s">
        <v>1373</v>
      </c>
      <c r="J290" s="336">
        <f t="shared" si="44"/>
        <v>52880.2</v>
      </c>
      <c r="K290" s="232">
        <v>6200</v>
      </c>
      <c r="L290" s="303">
        <f t="shared" si="36"/>
        <v>1680.2</v>
      </c>
      <c r="M290" s="232"/>
      <c r="N290" s="232">
        <v>10000</v>
      </c>
      <c r="O290" s="232"/>
      <c r="P290" s="232"/>
      <c r="Q290" s="232"/>
      <c r="R290" s="232">
        <v>500</v>
      </c>
      <c r="S290" s="303">
        <f t="shared" si="37"/>
        <v>34500</v>
      </c>
      <c r="T290" s="232">
        <v>15</v>
      </c>
      <c r="U290" s="232">
        <v>300</v>
      </c>
      <c r="V290" s="232">
        <v>300</v>
      </c>
      <c r="W290" s="232"/>
      <c r="X290" s="232"/>
    </row>
    <row r="291" spans="1:24" ht="37.5" hidden="1" x14ac:dyDescent="0.3">
      <c r="A291" s="578"/>
      <c r="B291" s="200" t="s">
        <v>1529</v>
      </c>
      <c r="C291" s="200" t="s">
        <v>1529</v>
      </c>
      <c r="D291" s="216"/>
      <c r="E291" s="216"/>
      <c r="F291" s="216"/>
      <c r="G291" s="217"/>
      <c r="H291" s="216"/>
      <c r="I291" s="221" t="s">
        <v>1377</v>
      </c>
      <c r="J291" s="336">
        <f t="shared" si="35"/>
        <v>0</v>
      </c>
      <c r="K291" s="232"/>
      <c r="L291" s="303">
        <f t="shared" si="36"/>
        <v>0</v>
      </c>
      <c r="M291" s="232"/>
      <c r="N291" s="232"/>
      <c r="O291" s="232"/>
      <c r="P291" s="232"/>
      <c r="Q291" s="232"/>
      <c r="R291" s="232"/>
      <c r="S291" s="303">
        <f t="shared" si="37"/>
        <v>0</v>
      </c>
      <c r="T291" s="232"/>
      <c r="U291" s="232"/>
      <c r="V291" s="232"/>
      <c r="W291" s="232"/>
      <c r="X291" s="232"/>
    </row>
    <row r="292" spans="1:24" s="101" customFormat="1" ht="37.5" hidden="1" x14ac:dyDescent="0.3">
      <c r="A292" s="453">
        <v>245</v>
      </c>
      <c r="B292" s="218" t="s">
        <v>1529</v>
      </c>
      <c r="C292" s="151" t="s">
        <v>1530</v>
      </c>
      <c r="D292" s="220"/>
      <c r="E292" s="154" t="s">
        <v>12</v>
      </c>
      <c r="F292" s="151" t="s">
        <v>1531</v>
      </c>
      <c r="G292" s="155">
        <v>200</v>
      </c>
      <c r="H292" s="225" t="s">
        <v>337</v>
      </c>
      <c r="I292" s="221" t="s">
        <v>1377</v>
      </c>
      <c r="J292" s="336">
        <f t="shared" ref="J292:J299" si="45">SUM(K292:S292)</f>
        <v>73883.399999999994</v>
      </c>
      <c r="K292" s="225">
        <v>25400</v>
      </c>
      <c r="L292" s="303">
        <f t="shared" si="36"/>
        <v>6883.4000000000005</v>
      </c>
      <c r="M292" s="225"/>
      <c r="N292" s="225">
        <v>15000</v>
      </c>
      <c r="O292" s="225">
        <v>3200</v>
      </c>
      <c r="P292" s="225">
        <v>12000</v>
      </c>
      <c r="Q292" s="225"/>
      <c r="R292" s="225">
        <v>5000</v>
      </c>
      <c r="S292" s="303">
        <f t="shared" si="37"/>
        <v>6400</v>
      </c>
      <c r="T292" s="225"/>
      <c r="U292" s="225">
        <v>80</v>
      </c>
      <c r="V292" s="225">
        <v>80</v>
      </c>
      <c r="W292" s="232"/>
      <c r="X292" s="232"/>
    </row>
    <row r="293" spans="1:24" s="101" customFormat="1" ht="37.5" hidden="1" x14ac:dyDescent="0.3">
      <c r="A293" s="453">
        <f>1+A292</f>
        <v>246</v>
      </c>
      <c r="B293" s="218" t="s">
        <v>1529</v>
      </c>
      <c r="C293" s="151" t="s">
        <v>1532</v>
      </c>
      <c r="D293" s="220"/>
      <c r="E293" s="151" t="s">
        <v>12</v>
      </c>
      <c r="F293" s="151" t="s">
        <v>1533</v>
      </c>
      <c r="G293" s="151">
        <v>200</v>
      </c>
      <c r="H293" s="225" t="s">
        <v>337</v>
      </c>
      <c r="I293" s="221" t="s">
        <v>1377</v>
      </c>
      <c r="J293" s="336">
        <f t="shared" si="45"/>
        <v>58683.4</v>
      </c>
      <c r="K293" s="225">
        <v>25400</v>
      </c>
      <c r="L293" s="303">
        <f t="shared" si="36"/>
        <v>6883.4000000000005</v>
      </c>
      <c r="M293" s="225"/>
      <c r="N293" s="225">
        <v>15000</v>
      </c>
      <c r="O293" s="225"/>
      <c r="P293" s="225"/>
      <c r="Q293" s="225"/>
      <c r="R293" s="225">
        <v>5000</v>
      </c>
      <c r="S293" s="303">
        <f t="shared" si="37"/>
        <v>6400</v>
      </c>
      <c r="T293" s="225"/>
      <c r="U293" s="225">
        <v>80</v>
      </c>
      <c r="V293" s="225">
        <v>80</v>
      </c>
      <c r="W293" s="232"/>
      <c r="X293" s="232"/>
    </row>
    <row r="294" spans="1:24" s="101" customFormat="1" ht="75" hidden="1" x14ac:dyDescent="0.3">
      <c r="A294" s="453">
        <f t="shared" ref="A294:A299" si="46">1+A293</f>
        <v>247</v>
      </c>
      <c r="B294" s="218" t="s">
        <v>1529</v>
      </c>
      <c r="C294" s="151" t="s">
        <v>1534</v>
      </c>
      <c r="D294" s="220"/>
      <c r="E294" s="151" t="s">
        <v>12</v>
      </c>
      <c r="F294" s="151" t="s">
        <v>1535</v>
      </c>
      <c r="G294" s="151">
        <v>120</v>
      </c>
      <c r="H294" s="225" t="s">
        <v>337</v>
      </c>
      <c r="I294" s="221" t="s">
        <v>1377</v>
      </c>
      <c r="J294" s="336">
        <f t="shared" si="45"/>
        <v>58683.4</v>
      </c>
      <c r="K294" s="225">
        <v>25400</v>
      </c>
      <c r="L294" s="303">
        <f t="shared" si="36"/>
        <v>6883.4000000000005</v>
      </c>
      <c r="M294" s="225"/>
      <c r="N294" s="225">
        <v>15000</v>
      </c>
      <c r="O294" s="225"/>
      <c r="P294" s="225"/>
      <c r="Q294" s="225"/>
      <c r="R294" s="225">
        <v>5000</v>
      </c>
      <c r="S294" s="303">
        <f t="shared" si="37"/>
        <v>6400</v>
      </c>
      <c r="T294" s="225"/>
      <c r="U294" s="225">
        <v>80</v>
      </c>
      <c r="V294" s="225">
        <v>80</v>
      </c>
      <c r="W294" s="232"/>
      <c r="X294" s="232"/>
    </row>
    <row r="295" spans="1:24" s="101" customFormat="1" ht="37.5" hidden="1" x14ac:dyDescent="0.3">
      <c r="A295" s="453">
        <f t="shared" si="46"/>
        <v>248</v>
      </c>
      <c r="B295" s="218" t="s">
        <v>1529</v>
      </c>
      <c r="C295" s="151" t="s">
        <v>1536</v>
      </c>
      <c r="D295" s="220"/>
      <c r="E295" s="151" t="s">
        <v>12</v>
      </c>
      <c r="F295" s="151" t="s">
        <v>1537</v>
      </c>
      <c r="G295" s="151">
        <v>120</v>
      </c>
      <c r="H295" s="225" t="s">
        <v>337</v>
      </c>
      <c r="I295" s="221" t="s">
        <v>1377</v>
      </c>
      <c r="J295" s="336">
        <f t="shared" si="45"/>
        <v>73883.399999999994</v>
      </c>
      <c r="K295" s="225">
        <v>25400</v>
      </c>
      <c r="L295" s="303">
        <f t="shared" si="36"/>
        <v>6883.4000000000005</v>
      </c>
      <c r="M295" s="225"/>
      <c r="N295" s="225">
        <v>15000</v>
      </c>
      <c r="O295" s="225">
        <v>3200</v>
      </c>
      <c r="P295" s="225">
        <v>12000</v>
      </c>
      <c r="Q295" s="225"/>
      <c r="R295" s="225">
        <v>5000</v>
      </c>
      <c r="S295" s="303">
        <f t="shared" si="37"/>
        <v>6400</v>
      </c>
      <c r="T295" s="225"/>
      <c r="U295" s="225">
        <v>80</v>
      </c>
      <c r="V295" s="225">
        <v>80</v>
      </c>
      <c r="W295" s="232"/>
      <c r="X295" s="232"/>
    </row>
    <row r="296" spans="1:24" s="101" customFormat="1" ht="37.5" hidden="1" x14ac:dyDescent="0.3">
      <c r="A296" s="453">
        <f t="shared" si="46"/>
        <v>249</v>
      </c>
      <c r="B296" s="218" t="s">
        <v>1529</v>
      </c>
      <c r="C296" s="151" t="s">
        <v>1538</v>
      </c>
      <c r="D296" s="220" t="s">
        <v>766</v>
      </c>
      <c r="E296" s="154" t="s">
        <v>682</v>
      </c>
      <c r="F296" s="151" t="s">
        <v>1537</v>
      </c>
      <c r="G296" s="151">
        <v>250</v>
      </c>
      <c r="H296" s="225" t="s">
        <v>337</v>
      </c>
      <c r="I296" s="221" t="s">
        <v>1377</v>
      </c>
      <c r="J296" s="336">
        <f t="shared" si="45"/>
        <v>400000</v>
      </c>
      <c r="K296" s="225"/>
      <c r="L296" s="303">
        <f t="shared" si="36"/>
        <v>0</v>
      </c>
      <c r="M296" s="225"/>
      <c r="N296" s="225">
        <v>60000</v>
      </c>
      <c r="O296" s="225"/>
      <c r="P296" s="225"/>
      <c r="Q296" s="225"/>
      <c r="R296" s="225">
        <v>340000</v>
      </c>
      <c r="S296" s="303">
        <f t="shared" si="37"/>
        <v>0</v>
      </c>
      <c r="T296" s="225"/>
      <c r="U296" s="225"/>
      <c r="V296" s="225"/>
      <c r="W296" s="232"/>
      <c r="X296" s="232"/>
    </row>
    <row r="297" spans="1:24" s="101" customFormat="1" ht="37.5" hidden="1" x14ac:dyDescent="0.3">
      <c r="A297" s="453">
        <f t="shared" si="46"/>
        <v>250</v>
      </c>
      <c r="B297" s="218" t="s">
        <v>1529</v>
      </c>
      <c r="C297" s="151" t="s">
        <v>1539</v>
      </c>
      <c r="D297" s="220" t="s">
        <v>1540</v>
      </c>
      <c r="E297" s="154" t="s">
        <v>13</v>
      </c>
      <c r="F297" s="151" t="s">
        <v>1537</v>
      </c>
      <c r="G297" s="151">
        <v>250</v>
      </c>
      <c r="H297" s="225" t="s">
        <v>337</v>
      </c>
      <c r="I297" s="221" t="s">
        <v>1377</v>
      </c>
      <c r="J297" s="336">
        <f t="shared" si="45"/>
        <v>143883.4</v>
      </c>
      <c r="K297" s="225">
        <v>25400</v>
      </c>
      <c r="L297" s="303">
        <f t="shared" si="36"/>
        <v>6883.4000000000005</v>
      </c>
      <c r="M297" s="225"/>
      <c r="N297" s="225">
        <v>20000</v>
      </c>
      <c r="O297" s="225">
        <v>3200</v>
      </c>
      <c r="P297" s="225">
        <v>12000</v>
      </c>
      <c r="Q297" s="225"/>
      <c r="R297" s="225">
        <v>70000</v>
      </c>
      <c r="S297" s="303">
        <f t="shared" si="37"/>
        <v>6400</v>
      </c>
      <c r="T297" s="225"/>
      <c r="U297" s="225">
        <v>80</v>
      </c>
      <c r="V297" s="225">
        <v>80</v>
      </c>
      <c r="W297" s="232"/>
      <c r="X297" s="232"/>
    </row>
    <row r="298" spans="1:24" s="101" customFormat="1" ht="37.5" hidden="1" x14ac:dyDescent="0.3">
      <c r="A298" s="453">
        <f t="shared" si="46"/>
        <v>251</v>
      </c>
      <c r="B298" s="218" t="s">
        <v>1529</v>
      </c>
      <c r="C298" s="151" t="s">
        <v>1541</v>
      </c>
      <c r="D298" s="220" t="s">
        <v>1540</v>
      </c>
      <c r="E298" s="154" t="s">
        <v>13</v>
      </c>
      <c r="F298" s="151" t="s">
        <v>1537</v>
      </c>
      <c r="G298" s="151">
        <v>200</v>
      </c>
      <c r="H298" s="225" t="s">
        <v>337</v>
      </c>
      <c r="I298" s="221" t="s">
        <v>1377</v>
      </c>
      <c r="J298" s="336">
        <f t="shared" si="45"/>
        <v>143883.4</v>
      </c>
      <c r="K298" s="225">
        <v>25400</v>
      </c>
      <c r="L298" s="303">
        <f t="shared" si="36"/>
        <v>6883.4000000000005</v>
      </c>
      <c r="M298" s="225"/>
      <c r="N298" s="225">
        <v>20000</v>
      </c>
      <c r="O298" s="225">
        <v>3200</v>
      </c>
      <c r="P298" s="225">
        <v>12000</v>
      </c>
      <c r="Q298" s="225"/>
      <c r="R298" s="225">
        <v>70000</v>
      </c>
      <c r="S298" s="303">
        <f t="shared" si="37"/>
        <v>6400</v>
      </c>
      <c r="T298" s="225"/>
      <c r="U298" s="225">
        <v>80</v>
      </c>
      <c r="V298" s="225">
        <v>80</v>
      </c>
      <c r="W298" s="232"/>
      <c r="X298" s="232"/>
    </row>
    <row r="299" spans="1:24" s="101" customFormat="1" ht="75" hidden="1" x14ac:dyDescent="0.3">
      <c r="A299" s="453">
        <f t="shared" si="46"/>
        <v>252</v>
      </c>
      <c r="B299" s="218" t="s">
        <v>1529</v>
      </c>
      <c r="C299" s="151" t="s">
        <v>1542</v>
      </c>
      <c r="D299" s="220" t="s">
        <v>17</v>
      </c>
      <c r="E299" s="154" t="s">
        <v>1543</v>
      </c>
      <c r="F299" s="151" t="s">
        <v>1537</v>
      </c>
      <c r="G299" s="151">
        <v>100</v>
      </c>
      <c r="H299" s="225" t="s">
        <v>337</v>
      </c>
      <c r="I299" s="221" t="s">
        <v>1377</v>
      </c>
      <c r="J299" s="336">
        <f t="shared" si="45"/>
        <v>68883.399999999994</v>
      </c>
      <c r="K299" s="225">
        <v>25400</v>
      </c>
      <c r="L299" s="303">
        <f t="shared" si="36"/>
        <v>6883.4000000000005</v>
      </c>
      <c r="M299" s="225"/>
      <c r="N299" s="225">
        <v>15000</v>
      </c>
      <c r="O299" s="225">
        <v>3200</v>
      </c>
      <c r="P299" s="225">
        <v>12000</v>
      </c>
      <c r="Q299" s="225"/>
      <c r="R299" s="225"/>
      <c r="S299" s="303">
        <f t="shared" si="37"/>
        <v>6400</v>
      </c>
      <c r="T299" s="225"/>
      <c r="U299" s="225">
        <v>80</v>
      </c>
      <c r="V299" s="225">
        <v>80</v>
      </c>
      <c r="W299" s="232"/>
      <c r="X299" s="232"/>
    </row>
    <row r="300" spans="1:24" ht="37.5" hidden="1" x14ac:dyDescent="0.3">
      <c r="A300" s="578"/>
      <c r="B300" s="200" t="s">
        <v>1544</v>
      </c>
      <c r="C300" s="200" t="s">
        <v>1544</v>
      </c>
      <c r="D300" s="216"/>
      <c r="E300" s="216"/>
      <c r="F300" s="216"/>
      <c r="G300" s="217"/>
      <c r="H300" s="216"/>
      <c r="I300" s="221" t="s">
        <v>1377</v>
      </c>
      <c r="J300" s="336">
        <f t="shared" si="35"/>
        <v>0</v>
      </c>
      <c r="K300" s="232"/>
      <c r="L300" s="303">
        <f t="shared" si="36"/>
        <v>0</v>
      </c>
      <c r="M300" s="232"/>
      <c r="N300" s="232"/>
      <c r="O300" s="232"/>
      <c r="P300" s="232"/>
      <c r="Q300" s="232"/>
      <c r="R300" s="232"/>
      <c r="S300" s="303">
        <f t="shared" si="37"/>
        <v>0</v>
      </c>
      <c r="T300" s="232"/>
      <c r="U300" s="232"/>
      <c r="V300" s="232"/>
      <c r="W300" s="232"/>
      <c r="X300" s="232"/>
    </row>
    <row r="301" spans="1:24" s="101" customFormat="1" ht="37.5" hidden="1" x14ac:dyDescent="0.3">
      <c r="A301" s="453">
        <v>253</v>
      </c>
      <c r="B301" s="218" t="s">
        <v>1544</v>
      </c>
      <c r="C301" s="219" t="s">
        <v>1545</v>
      </c>
      <c r="D301" s="220"/>
      <c r="E301" s="151" t="s">
        <v>29</v>
      </c>
      <c r="F301" s="151" t="s">
        <v>47</v>
      </c>
      <c r="G301" s="151">
        <v>150</v>
      </c>
      <c r="H301" s="225" t="s">
        <v>337</v>
      </c>
      <c r="I301" s="221" t="s">
        <v>1377</v>
      </c>
      <c r="J301" s="336">
        <f t="shared" ref="J301:J302" si="47">SUM(K301:S301)</f>
        <v>40465</v>
      </c>
      <c r="K301" s="225">
        <v>15000</v>
      </c>
      <c r="L301" s="303">
        <f t="shared" si="36"/>
        <v>4065.0000000000005</v>
      </c>
      <c r="M301" s="225"/>
      <c r="N301" s="225">
        <v>15000</v>
      </c>
      <c r="O301" s="225"/>
      <c r="P301" s="225"/>
      <c r="Q301" s="225"/>
      <c r="R301" s="225"/>
      <c r="S301" s="303">
        <f t="shared" si="37"/>
        <v>6400</v>
      </c>
      <c r="T301" s="225"/>
      <c r="U301" s="225">
        <v>80</v>
      </c>
      <c r="V301" s="225">
        <v>80</v>
      </c>
      <c r="W301" s="232"/>
      <c r="X301" s="232"/>
    </row>
    <row r="302" spans="1:24" s="101" customFormat="1" ht="37.5" hidden="1" x14ac:dyDescent="0.3">
      <c r="A302" s="453">
        <v>254</v>
      </c>
      <c r="B302" s="218" t="s">
        <v>1544</v>
      </c>
      <c r="C302" s="219" t="s">
        <v>1546</v>
      </c>
      <c r="D302" s="220"/>
      <c r="E302" s="151" t="s">
        <v>29</v>
      </c>
      <c r="F302" s="151" t="s">
        <v>1533</v>
      </c>
      <c r="G302" s="155">
        <v>180</v>
      </c>
      <c r="H302" s="225" t="s">
        <v>337</v>
      </c>
      <c r="I302" s="221" t="s">
        <v>1377</v>
      </c>
      <c r="J302" s="336">
        <f t="shared" si="47"/>
        <v>40465</v>
      </c>
      <c r="K302" s="225">
        <v>15000</v>
      </c>
      <c r="L302" s="303">
        <f t="shared" si="36"/>
        <v>4065.0000000000005</v>
      </c>
      <c r="M302" s="225"/>
      <c r="N302" s="225">
        <v>15000</v>
      </c>
      <c r="O302" s="225"/>
      <c r="P302" s="225"/>
      <c r="Q302" s="225"/>
      <c r="R302" s="225"/>
      <c r="S302" s="303">
        <f t="shared" si="37"/>
        <v>6400</v>
      </c>
      <c r="T302" s="225"/>
      <c r="U302" s="225">
        <v>80</v>
      </c>
      <c r="V302" s="225">
        <v>80</v>
      </c>
      <c r="W302" s="232"/>
      <c r="X302" s="232"/>
    </row>
    <row r="303" spans="1:24" s="101" customFormat="1" ht="21" hidden="1" customHeight="1" x14ac:dyDescent="0.3">
      <c r="A303" s="578"/>
      <c r="B303" s="200" t="s">
        <v>1547</v>
      </c>
      <c r="C303" s="200" t="s">
        <v>1547</v>
      </c>
      <c r="D303" s="216"/>
      <c r="E303" s="216"/>
      <c r="F303" s="216"/>
      <c r="G303" s="217"/>
      <c r="H303" s="216"/>
      <c r="I303" s="221" t="s">
        <v>1377</v>
      </c>
      <c r="J303" s="336">
        <f t="shared" si="35"/>
        <v>0</v>
      </c>
      <c r="K303" s="232"/>
      <c r="L303" s="303">
        <f t="shared" si="36"/>
        <v>0</v>
      </c>
      <c r="M303" s="232"/>
      <c r="N303" s="232"/>
      <c r="O303" s="232"/>
      <c r="P303" s="232"/>
      <c r="Q303" s="232"/>
      <c r="R303" s="232"/>
      <c r="S303" s="303">
        <f t="shared" si="37"/>
        <v>0</v>
      </c>
      <c r="T303" s="232"/>
      <c r="U303" s="232"/>
      <c r="V303" s="232"/>
      <c r="W303" s="232"/>
      <c r="X303" s="232"/>
    </row>
    <row r="304" spans="1:24" s="101" customFormat="1" ht="56.25" hidden="1" x14ac:dyDescent="0.3">
      <c r="A304" s="453">
        <v>255</v>
      </c>
      <c r="B304" s="218" t="s">
        <v>1547</v>
      </c>
      <c r="C304" s="219" t="s">
        <v>1548</v>
      </c>
      <c r="D304" s="220" t="s">
        <v>17</v>
      </c>
      <c r="E304" s="151" t="s">
        <v>1549</v>
      </c>
      <c r="F304" s="151" t="s">
        <v>47</v>
      </c>
      <c r="G304" s="151">
        <v>150</v>
      </c>
      <c r="H304" s="155" t="s">
        <v>337</v>
      </c>
      <c r="I304" s="221" t="s">
        <v>1377</v>
      </c>
      <c r="J304" s="336">
        <f t="shared" ref="J304:J305" si="48">SUM(K304:S304)</f>
        <v>26900</v>
      </c>
      <c r="K304" s="225"/>
      <c r="L304" s="303">
        <f t="shared" si="36"/>
        <v>0</v>
      </c>
      <c r="M304" s="225"/>
      <c r="N304" s="225">
        <v>20000</v>
      </c>
      <c r="O304" s="225"/>
      <c r="P304" s="225"/>
      <c r="Q304" s="225"/>
      <c r="R304" s="225">
        <v>500</v>
      </c>
      <c r="S304" s="303">
        <f t="shared" si="37"/>
        <v>6400</v>
      </c>
      <c r="T304" s="225"/>
      <c r="U304" s="225">
        <v>80</v>
      </c>
      <c r="V304" s="225">
        <v>80</v>
      </c>
      <c r="W304" s="232"/>
      <c r="X304" s="232"/>
    </row>
    <row r="305" spans="1:24" s="101" customFormat="1" ht="56.25" hidden="1" x14ac:dyDescent="0.3">
      <c r="A305" s="453">
        <v>256</v>
      </c>
      <c r="B305" s="218" t="s">
        <v>1547</v>
      </c>
      <c r="C305" s="219" t="s">
        <v>1550</v>
      </c>
      <c r="D305" s="220" t="s">
        <v>17</v>
      </c>
      <c r="E305" s="151" t="s">
        <v>1549</v>
      </c>
      <c r="F305" s="151" t="s">
        <v>47</v>
      </c>
      <c r="G305" s="151">
        <v>150</v>
      </c>
      <c r="H305" s="155" t="s">
        <v>337</v>
      </c>
      <c r="I305" s="221" t="s">
        <v>1377</v>
      </c>
      <c r="J305" s="336">
        <f t="shared" si="48"/>
        <v>26900</v>
      </c>
      <c r="K305" s="225"/>
      <c r="L305" s="303">
        <f t="shared" si="36"/>
        <v>0</v>
      </c>
      <c r="M305" s="225"/>
      <c r="N305" s="225">
        <v>20000</v>
      </c>
      <c r="O305" s="225"/>
      <c r="P305" s="225"/>
      <c r="Q305" s="225"/>
      <c r="R305" s="225">
        <v>500</v>
      </c>
      <c r="S305" s="303">
        <f t="shared" si="37"/>
        <v>6400</v>
      </c>
      <c r="T305" s="225"/>
      <c r="U305" s="225">
        <v>80</v>
      </c>
      <c r="V305" s="225">
        <v>80</v>
      </c>
      <c r="W305" s="232"/>
      <c r="X305" s="232"/>
    </row>
    <row r="306" spans="1:24" ht="37.5" hidden="1" x14ac:dyDescent="0.3">
      <c r="A306" s="578"/>
      <c r="B306" s="200" t="s">
        <v>1551</v>
      </c>
      <c r="C306" s="200" t="s">
        <v>1551</v>
      </c>
      <c r="D306" s="216"/>
      <c r="E306" s="216"/>
      <c r="F306" s="216"/>
      <c r="G306" s="217"/>
      <c r="H306" s="216"/>
      <c r="I306" s="221" t="s">
        <v>1377</v>
      </c>
      <c r="J306" s="336">
        <f t="shared" si="35"/>
        <v>0</v>
      </c>
      <c r="K306" s="232"/>
      <c r="L306" s="303">
        <f t="shared" si="36"/>
        <v>0</v>
      </c>
      <c r="M306" s="232"/>
      <c r="N306" s="232"/>
      <c r="O306" s="232"/>
      <c r="P306" s="232"/>
      <c r="Q306" s="232"/>
      <c r="R306" s="232"/>
      <c r="S306" s="303">
        <f t="shared" si="37"/>
        <v>0</v>
      </c>
      <c r="T306" s="232"/>
      <c r="U306" s="232"/>
      <c r="V306" s="232"/>
      <c r="W306" s="232"/>
      <c r="X306" s="232"/>
    </row>
    <row r="307" spans="1:24" s="101" customFormat="1" ht="56.25" hidden="1" x14ac:dyDescent="0.3">
      <c r="A307" s="453">
        <v>257</v>
      </c>
      <c r="B307" s="218" t="s">
        <v>1551</v>
      </c>
      <c r="C307" s="219" t="s">
        <v>1552</v>
      </c>
      <c r="D307" s="220" t="s">
        <v>17</v>
      </c>
      <c r="E307" s="151" t="s">
        <v>1549</v>
      </c>
      <c r="F307" s="151" t="s">
        <v>47</v>
      </c>
      <c r="G307" s="151">
        <v>150</v>
      </c>
      <c r="H307" s="225" t="s">
        <v>337</v>
      </c>
      <c r="I307" s="221" t="s">
        <v>1377</v>
      </c>
      <c r="J307" s="336">
        <f t="shared" ref="J307" si="49">SUM(K307:S307)</f>
        <v>26900</v>
      </c>
      <c r="K307" s="225"/>
      <c r="L307" s="303">
        <f t="shared" si="36"/>
        <v>0</v>
      </c>
      <c r="M307" s="225"/>
      <c r="N307" s="225">
        <v>20000</v>
      </c>
      <c r="O307" s="225"/>
      <c r="P307" s="225"/>
      <c r="Q307" s="225"/>
      <c r="R307" s="225">
        <v>500</v>
      </c>
      <c r="S307" s="303">
        <f t="shared" si="37"/>
        <v>6400</v>
      </c>
      <c r="T307" s="225"/>
      <c r="U307" s="225">
        <v>80</v>
      </c>
      <c r="V307" s="225">
        <v>80</v>
      </c>
      <c r="W307" s="232"/>
      <c r="X307" s="232"/>
    </row>
    <row r="308" spans="1:24" ht="60.75" hidden="1" customHeight="1" x14ac:dyDescent="0.3">
      <c r="A308" s="578"/>
      <c r="B308" s="200" t="s">
        <v>505</v>
      </c>
      <c r="C308" s="264"/>
      <c r="D308" s="216"/>
      <c r="E308" s="216"/>
      <c r="F308" s="216"/>
      <c r="G308" s="217"/>
      <c r="H308" s="216"/>
      <c r="I308" s="228" t="s">
        <v>1373</v>
      </c>
      <c r="J308" s="336">
        <f t="shared" si="35"/>
        <v>0</v>
      </c>
      <c r="K308" s="232"/>
      <c r="L308" s="303">
        <f t="shared" si="36"/>
        <v>0</v>
      </c>
      <c r="M308" s="232"/>
      <c r="N308" s="232"/>
      <c r="O308" s="232"/>
      <c r="P308" s="232"/>
      <c r="Q308" s="232"/>
      <c r="R308" s="232"/>
      <c r="S308" s="303">
        <f t="shared" si="37"/>
        <v>0</v>
      </c>
      <c r="T308" s="232"/>
      <c r="U308" s="232"/>
      <c r="V308" s="232"/>
      <c r="W308" s="232"/>
      <c r="X308" s="232"/>
    </row>
    <row r="309" spans="1:24" s="101" customFormat="1" ht="20.25" hidden="1" x14ac:dyDescent="0.3">
      <c r="A309" s="453">
        <v>258</v>
      </c>
      <c r="B309" s="218" t="s">
        <v>505</v>
      </c>
      <c r="C309" s="219" t="s">
        <v>729</v>
      </c>
      <c r="D309" s="195" t="s">
        <v>5</v>
      </c>
      <c r="E309" s="151" t="s">
        <v>29</v>
      </c>
      <c r="F309" s="151" t="s">
        <v>59</v>
      </c>
      <c r="G309" s="151">
        <v>70</v>
      </c>
      <c r="H309" s="225" t="s">
        <v>337</v>
      </c>
      <c r="I309" s="228" t="s">
        <v>1373</v>
      </c>
      <c r="J309" s="336">
        <f t="shared" ref="J309:J311" si="50">SUM(K309:S309)</f>
        <v>54300</v>
      </c>
      <c r="K309" s="232"/>
      <c r="L309" s="303">
        <f t="shared" si="36"/>
        <v>0</v>
      </c>
      <c r="M309" s="232">
        <v>15000</v>
      </c>
      <c r="O309" s="232"/>
      <c r="P309" s="232"/>
      <c r="Q309" s="232"/>
      <c r="R309" s="232">
        <v>12000</v>
      </c>
      <c r="S309" s="303">
        <f t="shared" si="37"/>
        <v>27300</v>
      </c>
      <c r="T309" s="232">
        <v>12</v>
      </c>
      <c r="U309" s="232">
        <v>210</v>
      </c>
      <c r="V309" s="232">
        <v>210</v>
      </c>
      <c r="W309" s="232">
        <v>210</v>
      </c>
      <c r="X309" s="232"/>
    </row>
    <row r="310" spans="1:24" s="101" customFormat="1" ht="20.25" hidden="1" x14ac:dyDescent="0.3">
      <c r="A310" s="453">
        <v>259</v>
      </c>
      <c r="B310" s="218" t="s">
        <v>505</v>
      </c>
      <c r="C310" s="219" t="s">
        <v>730</v>
      </c>
      <c r="D310" s="195" t="s">
        <v>5</v>
      </c>
      <c r="E310" s="151" t="s">
        <v>29</v>
      </c>
      <c r="F310" s="151" t="s">
        <v>59</v>
      </c>
      <c r="G310" s="151">
        <v>30</v>
      </c>
      <c r="H310" s="225" t="s">
        <v>337</v>
      </c>
      <c r="I310" s="228" t="s">
        <v>1373</v>
      </c>
      <c r="J310" s="336">
        <f t="shared" si="50"/>
        <v>54300</v>
      </c>
      <c r="K310" s="232"/>
      <c r="L310" s="303">
        <f t="shared" si="36"/>
        <v>0</v>
      </c>
      <c r="M310" s="232">
        <v>15000</v>
      </c>
      <c r="N310" s="232"/>
      <c r="O310" s="232"/>
      <c r="P310" s="232"/>
      <c r="Q310" s="232"/>
      <c r="R310" s="232">
        <v>12000</v>
      </c>
      <c r="S310" s="303">
        <f t="shared" si="37"/>
        <v>27300</v>
      </c>
      <c r="T310" s="232">
        <v>12</v>
      </c>
      <c r="U310" s="232">
        <v>210</v>
      </c>
      <c r="V310" s="232">
        <v>210</v>
      </c>
      <c r="W310" s="232">
        <v>210</v>
      </c>
      <c r="X310" s="232"/>
    </row>
    <row r="311" spans="1:24" s="101" customFormat="1" ht="37.5" hidden="1" x14ac:dyDescent="0.3">
      <c r="A311" s="453">
        <v>260</v>
      </c>
      <c r="B311" s="218" t="s">
        <v>505</v>
      </c>
      <c r="C311" s="219" t="s">
        <v>829</v>
      </c>
      <c r="D311" s="195">
        <v>44256</v>
      </c>
      <c r="E311" s="151" t="s">
        <v>12</v>
      </c>
      <c r="F311" s="151" t="s">
        <v>59</v>
      </c>
      <c r="G311" s="151">
        <v>80</v>
      </c>
      <c r="H311" s="225" t="s">
        <v>830</v>
      </c>
      <c r="I311" s="228" t="s">
        <v>1373</v>
      </c>
      <c r="J311" s="336">
        <f t="shared" si="50"/>
        <v>54300</v>
      </c>
      <c r="K311" s="232"/>
      <c r="L311" s="303">
        <f t="shared" si="36"/>
        <v>0</v>
      </c>
      <c r="M311" s="232">
        <v>15000</v>
      </c>
      <c r="N311" s="232"/>
      <c r="O311" s="232"/>
      <c r="P311" s="232"/>
      <c r="Q311" s="232"/>
      <c r="R311" s="232">
        <v>12000</v>
      </c>
      <c r="S311" s="303">
        <f t="shared" si="37"/>
        <v>27300</v>
      </c>
      <c r="T311" s="232">
        <v>12</v>
      </c>
      <c r="U311" s="232">
        <v>210</v>
      </c>
      <c r="V311" s="232">
        <v>210</v>
      </c>
      <c r="W311" s="232">
        <v>210</v>
      </c>
      <c r="X311" s="232"/>
    </row>
    <row r="312" spans="1:24" ht="60.75" hidden="1" customHeight="1" x14ac:dyDescent="0.3">
      <c r="A312" s="578"/>
      <c r="B312" s="200" t="s">
        <v>91</v>
      </c>
      <c r="C312" s="264"/>
      <c r="D312" s="216"/>
      <c r="E312" s="216"/>
      <c r="F312" s="216"/>
      <c r="G312" s="217"/>
      <c r="H312" s="216"/>
      <c r="I312" s="228" t="s">
        <v>1373</v>
      </c>
      <c r="J312" s="336">
        <f t="shared" si="35"/>
        <v>0</v>
      </c>
      <c r="K312" s="232"/>
      <c r="L312" s="303">
        <f t="shared" si="36"/>
        <v>0</v>
      </c>
      <c r="M312" s="232"/>
      <c r="N312" s="232"/>
      <c r="O312" s="232"/>
      <c r="P312" s="232"/>
      <c r="Q312" s="232"/>
      <c r="R312" s="232"/>
      <c r="S312" s="303">
        <f t="shared" si="37"/>
        <v>0</v>
      </c>
      <c r="T312" s="232"/>
      <c r="U312" s="232"/>
      <c r="V312" s="232"/>
      <c r="W312" s="232"/>
      <c r="X312" s="232"/>
    </row>
    <row r="313" spans="1:24" s="101" customFormat="1" ht="37.5" hidden="1" x14ac:dyDescent="0.3">
      <c r="A313" s="453">
        <v>261</v>
      </c>
      <c r="B313" s="218" t="s">
        <v>91</v>
      </c>
      <c r="C313" s="219" t="s">
        <v>384</v>
      </c>
      <c r="D313" s="220" t="s">
        <v>938</v>
      </c>
      <c r="E313" s="151" t="s">
        <v>29</v>
      </c>
      <c r="F313" s="151" t="s">
        <v>59</v>
      </c>
      <c r="G313" s="151">
        <v>100</v>
      </c>
      <c r="H313" s="225" t="s">
        <v>337</v>
      </c>
      <c r="I313" s="228" t="s">
        <v>1373</v>
      </c>
      <c r="J313" s="336">
        <f t="shared" si="35"/>
        <v>39892</v>
      </c>
      <c r="K313" s="232">
        <v>12000</v>
      </c>
      <c r="L313" s="303">
        <f t="shared" si="36"/>
        <v>3252</v>
      </c>
      <c r="M313" s="232"/>
      <c r="N313" s="232"/>
      <c r="O313" s="232"/>
      <c r="P313" s="232"/>
      <c r="Q313" s="232"/>
      <c r="R313" s="232">
        <v>16000</v>
      </c>
      <c r="S313" s="303">
        <f t="shared" si="37"/>
        <v>8640</v>
      </c>
      <c r="T313" s="232"/>
      <c r="U313" s="232">
        <v>108</v>
      </c>
      <c r="V313" s="232">
        <v>108</v>
      </c>
      <c r="W313" s="232"/>
      <c r="X313" s="232" t="s">
        <v>1940</v>
      </c>
    </row>
    <row r="314" spans="1:24" s="101" customFormat="1" ht="56.25" hidden="1" x14ac:dyDescent="0.3">
      <c r="A314" s="453">
        <f>1+A313</f>
        <v>262</v>
      </c>
      <c r="B314" s="218" t="s">
        <v>91</v>
      </c>
      <c r="C314" s="219" t="s">
        <v>529</v>
      </c>
      <c r="D314" s="220" t="s">
        <v>462</v>
      </c>
      <c r="E314" s="151" t="s">
        <v>13</v>
      </c>
      <c r="F314" s="151" t="s">
        <v>59</v>
      </c>
      <c r="G314" s="155">
        <v>100</v>
      </c>
      <c r="H314" s="225" t="s">
        <v>337</v>
      </c>
      <c r="I314" s="228" t="s">
        <v>1373</v>
      </c>
      <c r="J314" s="336">
        <f t="shared" si="35"/>
        <v>18932</v>
      </c>
      <c r="K314" s="232">
        <v>12000</v>
      </c>
      <c r="L314" s="303">
        <f t="shared" si="36"/>
        <v>3252</v>
      </c>
      <c r="M314" s="232"/>
      <c r="N314" s="232"/>
      <c r="O314" s="232"/>
      <c r="P314" s="232"/>
      <c r="Q314" s="232"/>
      <c r="R314" s="232"/>
      <c r="S314" s="303">
        <f t="shared" si="37"/>
        <v>3680</v>
      </c>
      <c r="T314" s="232"/>
      <c r="U314" s="232">
        <v>46</v>
      </c>
      <c r="V314" s="232">
        <v>46</v>
      </c>
      <c r="W314" s="232"/>
      <c r="X314" s="232"/>
    </row>
    <row r="315" spans="1:24" s="101" customFormat="1" ht="37.5" hidden="1" x14ac:dyDescent="0.3">
      <c r="A315" s="453">
        <f t="shared" ref="A315:A330" si="51">1+A314</f>
        <v>263</v>
      </c>
      <c r="B315" s="218" t="s">
        <v>91</v>
      </c>
      <c r="C315" s="219" t="s">
        <v>939</v>
      </c>
      <c r="D315" s="220" t="s">
        <v>940</v>
      </c>
      <c r="E315" s="151" t="s">
        <v>2</v>
      </c>
      <c r="F315" s="151" t="s">
        <v>528</v>
      </c>
      <c r="G315" s="155">
        <v>5</v>
      </c>
      <c r="H315" s="225" t="s">
        <v>337</v>
      </c>
      <c r="I315" s="228" t="s">
        <v>1373</v>
      </c>
      <c r="J315" s="336">
        <f t="shared" si="35"/>
        <v>26932</v>
      </c>
      <c r="K315" s="232">
        <v>12000</v>
      </c>
      <c r="L315" s="303">
        <f t="shared" si="36"/>
        <v>3252</v>
      </c>
      <c r="M315" s="232"/>
      <c r="N315" s="232"/>
      <c r="O315" s="232"/>
      <c r="P315" s="232"/>
      <c r="Q315" s="232"/>
      <c r="R315" s="232">
        <v>8000</v>
      </c>
      <c r="S315" s="303">
        <f t="shared" si="37"/>
        <v>3680</v>
      </c>
      <c r="T315" s="232"/>
      <c r="U315" s="232">
        <v>46</v>
      </c>
      <c r="V315" s="232">
        <v>46</v>
      </c>
      <c r="W315" s="232"/>
      <c r="X315" s="232" t="s">
        <v>1941</v>
      </c>
    </row>
    <row r="316" spans="1:24" s="101" customFormat="1" ht="131.25" hidden="1" x14ac:dyDescent="0.3">
      <c r="A316" s="453">
        <f t="shared" si="51"/>
        <v>264</v>
      </c>
      <c r="B316" s="218" t="s">
        <v>91</v>
      </c>
      <c r="C316" s="219" t="s">
        <v>941</v>
      </c>
      <c r="D316" s="220" t="s">
        <v>584</v>
      </c>
      <c r="E316" s="151" t="s">
        <v>16</v>
      </c>
      <c r="F316" s="151" t="s">
        <v>530</v>
      </c>
      <c r="G316" s="155">
        <v>250</v>
      </c>
      <c r="H316" s="225" t="s">
        <v>337</v>
      </c>
      <c r="I316" s="228" t="s">
        <v>1373</v>
      </c>
      <c r="J316" s="336">
        <f t="shared" si="35"/>
        <v>32478</v>
      </c>
      <c r="K316" s="232">
        <v>18000</v>
      </c>
      <c r="L316" s="303">
        <f t="shared" si="36"/>
        <v>4878</v>
      </c>
      <c r="M316" s="232"/>
      <c r="N316" s="232"/>
      <c r="O316" s="232"/>
      <c r="P316" s="232"/>
      <c r="Q316" s="232"/>
      <c r="R316" s="232"/>
      <c r="S316" s="303">
        <f t="shared" si="37"/>
        <v>9600</v>
      </c>
      <c r="T316" s="232"/>
      <c r="U316" s="232">
        <v>120</v>
      </c>
      <c r="V316" s="232">
        <v>120</v>
      </c>
      <c r="W316" s="232"/>
      <c r="X316" s="232"/>
    </row>
    <row r="317" spans="1:24" s="101" customFormat="1" ht="37.5" hidden="1" x14ac:dyDescent="0.3">
      <c r="A317" s="453">
        <f t="shared" si="51"/>
        <v>265</v>
      </c>
      <c r="B317" s="218" t="s">
        <v>91</v>
      </c>
      <c r="C317" s="219" t="s">
        <v>531</v>
      </c>
      <c r="D317" s="220" t="s">
        <v>609</v>
      </c>
      <c r="E317" s="151" t="s">
        <v>16</v>
      </c>
      <c r="F317" s="151" t="s">
        <v>528</v>
      </c>
      <c r="G317" s="155">
        <v>100</v>
      </c>
      <c r="H317" s="225" t="s">
        <v>337</v>
      </c>
      <c r="I317" s="228" t="s">
        <v>1373</v>
      </c>
      <c r="J317" s="336">
        <f t="shared" si="35"/>
        <v>18932</v>
      </c>
      <c r="K317" s="232">
        <v>12000</v>
      </c>
      <c r="L317" s="303">
        <f t="shared" si="36"/>
        <v>3252</v>
      </c>
      <c r="M317" s="232"/>
      <c r="N317" s="232"/>
      <c r="O317" s="232"/>
      <c r="P317" s="232"/>
      <c r="Q317" s="232"/>
      <c r="R317" s="232"/>
      <c r="S317" s="303">
        <f t="shared" si="37"/>
        <v>3680</v>
      </c>
      <c r="T317" s="232"/>
      <c r="U317" s="232">
        <v>46</v>
      </c>
      <c r="V317" s="232">
        <v>46</v>
      </c>
      <c r="W317" s="232"/>
      <c r="X317" s="232"/>
    </row>
    <row r="318" spans="1:24" s="101" customFormat="1" ht="93.75" hidden="1" x14ac:dyDescent="0.3">
      <c r="A318" s="453">
        <f t="shared" si="51"/>
        <v>266</v>
      </c>
      <c r="B318" s="218" t="s">
        <v>91</v>
      </c>
      <c r="C318" s="219" t="s">
        <v>532</v>
      </c>
      <c r="D318" s="220" t="s">
        <v>223</v>
      </c>
      <c r="E318" s="151" t="s">
        <v>16</v>
      </c>
      <c r="F318" s="151" t="s">
        <v>59</v>
      </c>
      <c r="G318" s="155">
        <v>150</v>
      </c>
      <c r="H318" s="225" t="s">
        <v>337</v>
      </c>
      <c r="I318" s="228" t="s">
        <v>1373</v>
      </c>
      <c r="J318" s="336">
        <f t="shared" si="35"/>
        <v>23892</v>
      </c>
      <c r="K318" s="232">
        <v>12000</v>
      </c>
      <c r="L318" s="303">
        <f t="shared" si="36"/>
        <v>3252</v>
      </c>
      <c r="M318" s="232"/>
      <c r="N318" s="232"/>
      <c r="O318" s="232"/>
      <c r="P318" s="232"/>
      <c r="Q318" s="232"/>
      <c r="R318" s="232"/>
      <c r="S318" s="303">
        <f t="shared" si="37"/>
        <v>8640</v>
      </c>
      <c r="T318" s="232"/>
      <c r="U318" s="232">
        <v>108</v>
      </c>
      <c r="V318" s="232">
        <v>108</v>
      </c>
      <c r="W318" s="232"/>
      <c r="X318" s="232"/>
    </row>
    <row r="319" spans="1:24" s="101" customFormat="1" ht="75" hidden="1" x14ac:dyDescent="0.3">
      <c r="A319" s="453">
        <f t="shared" si="51"/>
        <v>267</v>
      </c>
      <c r="B319" s="218" t="s">
        <v>91</v>
      </c>
      <c r="C319" s="219" t="s">
        <v>533</v>
      </c>
      <c r="D319" s="166">
        <v>15</v>
      </c>
      <c r="E319" s="151" t="s">
        <v>0</v>
      </c>
      <c r="F319" s="151" t="s">
        <v>59</v>
      </c>
      <c r="G319" s="155">
        <v>200</v>
      </c>
      <c r="H319" s="225" t="s">
        <v>337</v>
      </c>
      <c r="I319" s="228" t="s">
        <v>1373</v>
      </c>
      <c r="J319" s="336">
        <f t="shared" si="35"/>
        <v>19119</v>
      </c>
      <c r="K319" s="232">
        <v>9000</v>
      </c>
      <c r="L319" s="303">
        <f t="shared" si="36"/>
        <v>2439</v>
      </c>
      <c r="M319" s="232"/>
      <c r="N319" s="232"/>
      <c r="O319" s="232"/>
      <c r="P319" s="232"/>
      <c r="Q319" s="232"/>
      <c r="R319" s="232"/>
      <c r="S319" s="303">
        <f t="shared" si="37"/>
        <v>7680</v>
      </c>
      <c r="T319" s="232"/>
      <c r="U319" s="232">
        <v>96</v>
      </c>
      <c r="V319" s="232">
        <v>96</v>
      </c>
      <c r="W319" s="232"/>
      <c r="X319" s="232"/>
    </row>
    <row r="320" spans="1:24" s="101" customFormat="1" ht="37.5" hidden="1" x14ac:dyDescent="0.3">
      <c r="A320" s="453">
        <f t="shared" si="51"/>
        <v>268</v>
      </c>
      <c r="B320" s="218" t="s">
        <v>91</v>
      </c>
      <c r="C320" s="219" t="s">
        <v>534</v>
      </c>
      <c r="D320" s="220" t="s">
        <v>23</v>
      </c>
      <c r="E320" s="151" t="s">
        <v>0</v>
      </c>
      <c r="F320" s="151" t="s">
        <v>535</v>
      </c>
      <c r="G320" s="155">
        <v>200</v>
      </c>
      <c r="H320" s="225" t="s">
        <v>337</v>
      </c>
      <c r="I320" s="228" t="s">
        <v>1373</v>
      </c>
      <c r="J320" s="336">
        <f t="shared" si="35"/>
        <v>23892</v>
      </c>
      <c r="K320" s="232">
        <v>12000</v>
      </c>
      <c r="L320" s="303">
        <f t="shared" si="36"/>
        <v>3252</v>
      </c>
      <c r="M320" s="232"/>
      <c r="N320" s="232"/>
      <c r="O320" s="232"/>
      <c r="P320" s="232"/>
      <c r="Q320" s="232"/>
      <c r="R320" s="232"/>
      <c r="S320" s="303">
        <f t="shared" si="37"/>
        <v>8640</v>
      </c>
      <c r="T320" s="232"/>
      <c r="U320" s="232">
        <v>108</v>
      </c>
      <c r="V320" s="232">
        <v>108</v>
      </c>
      <c r="W320" s="232"/>
      <c r="X320" s="232"/>
    </row>
    <row r="321" spans="1:24" s="101" customFormat="1" ht="56.25" hidden="1" x14ac:dyDescent="0.3">
      <c r="A321" s="453">
        <f t="shared" si="51"/>
        <v>269</v>
      </c>
      <c r="B321" s="218" t="s">
        <v>91</v>
      </c>
      <c r="C321" s="219" t="s">
        <v>536</v>
      </c>
      <c r="D321" s="166">
        <v>24</v>
      </c>
      <c r="E321" s="151" t="s">
        <v>0</v>
      </c>
      <c r="F321" s="151" t="s">
        <v>59</v>
      </c>
      <c r="G321" s="155">
        <v>50</v>
      </c>
      <c r="H321" s="225" t="s">
        <v>337</v>
      </c>
      <c r="I321" s="228" t="s">
        <v>1373</v>
      </c>
      <c r="J321" s="336">
        <f t="shared" si="35"/>
        <v>27119</v>
      </c>
      <c r="K321" s="232">
        <v>9000</v>
      </c>
      <c r="L321" s="303">
        <f t="shared" si="36"/>
        <v>2439</v>
      </c>
      <c r="M321" s="232"/>
      <c r="N321" s="232"/>
      <c r="O321" s="232"/>
      <c r="P321" s="232"/>
      <c r="Q321" s="232"/>
      <c r="R321" s="232">
        <v>8000</v>
      </c>
      <c r="S321" s="303">
        <f t="shared" si="37"/>
        <v>7680</v>
      </c>
      <c r="T321" s="232"/>
      <c r="U321" s="232">
        <v>96</v>
      </c>
      <c r="V321" s="232">
        <v>96</v>
      </c>
      <c r="W321" s="232"/>
      <c r="X321" s="232" t="s">
        <v>1942</v>
      </c>
    </row>
    <row r="322" spans="1:24" s="101" customFormat="1" ht="37.5" hidden="1" x14ac:dyDescent="0.3">
      <c r="A322" s="453">
        <f t="shared" si="51"/>
        <v>270</v>
      </c>
      <c r="B322" s="218" t="s">
        <v>91</v>
      </c>
      <c r="C322" s="219" t="s">
        <v>538</v>
      </c>
      <c r="D322" s="220" t="s">
        <v>474</v>
      </c>
      <c r="E322" s="220" t="s">
        <v>0</v>
      </c>
      <c r="F322" s="151" t="s">
        <v>18</v>
      </c>
      <c r="G322" s="155">
        <v>50</v>
      </c>
      <c r="H322" s="225" t="s">
        <v>337</v>
      </c>
      <c r="I322" s="228" t="s">
        <v>1373</v>
      </c>
      <c r="J322" s="336">
        <f t="shared" si="35"/>
        <v>24852</v>
      </c>
      <c r="K322" s="232">
        <v>12000</v>
      </c>
      <c r="L322" s="303">
        <f t="shared" si="36"/>
        <v>3252</v>
      </c>
      <c r="M322" s="232"/>
      <c r="N322" s="232"/>
      <c r="O322" s="232"/>
      <c r="P322" s="232"/>
      <c r="Q322" s="232"/>
      <c r="R322" s="232"/>
      <c r="S322" s="303">
        <f t="shared" si="37"/>
        <v>9600</v>
      </c>
      <c r="T322" s="232"/>
      <c r="U322" s="232">
        <v>120</v>
      </c>
      <c r="V322" s="232">
        <v>120</v>
      </c>
      <c r="W322" s="232"/>
      <c r="X322" s="232"/>
    </row>
    <row r="323" spans="1:24" s="101" customFormat="1" ht="37.5" hidden="1" x14ac:dyDescent="0.3">
      <c r="A323" s="453">
        <f t="shared" si="51"/>
        <v>271</v>
      </c>
      <c r="B323" s="218" t="s">
        <v>91</v>
      </c>
      <c r="C323" s="219" t="s">
        <v>942</v>
      </c>
      <c r="D323" s="220" t="s">
        <v>943</v>
      </c>
      <c r="E323" s="151" t="s">
        <v>18</v>
      </c>
      <c r="F323" s="151" t="s">
        <v>231</v>
      </c>
      <c r="G323" s="155">
        <v>20</v>
      </c>
      <c r="H323" s="225" t="s">
        <v>337</v>
      </c>
      <c r="I323" s="228" t="s">
        <v>1373</v>
      </c>
      <c r="J323" s="336">
        <f t="shared" si="35"/>
        <v>30000</v>
      </c>
      <c r="K323" s="232"/>
      <c r="L323" s="303">
        <f t="shared" si="36"/>
        <v>0</v>
      </c>
      <c r="M323" s="232"/>
      <c r="N323" s="232"/>
      <c r="O323" s="232"/>
      <c r="P323" s="232"/>
      <c r="Q323" s="232">
        <v>30000</v>
      </c>
      <c r="R323" s="232"/>
      <c r="S323" s="303">
        <f t="shared" si="37"/>
        <v>0</v>
      </c>
      <c r="T323" s="232"/>
      <c r="U323" s="232"/>
      <c r="V323" s="232"/>
      <c r="W323" s="232"/>
      <c r="X323" s="232"/>
    </row>
    <row r="324" spans="1:24" s="101" customFormat="1" ht="56.25" hidden="1" x14ac:dyDescent="0.3">
      <c r="A324" s="453">
        <f t="shared" si="51"/>
        <v>272</v>
      </c>
      <c r="B324" s="218" t="s">
        <v>91</v>
      </c>
      <c r="C324" s="219" t="s">
        <v>539</v>
      </c>
      <c r="D324" s="220" t="s">
        <v>331</v>
      </c>
      <c r="E324" s="151" t="s">
        <v>18</v>
      </c>
      <c r="F324" s="151" t="s">
        <v>59</v>
      </c>
      <c r="G324" s="155">
        <v>50</v>
      </c>
      <c r="H324" s="225" t="s">
        <v>337</v>
      </c>
      <c r="I324" s="228" t="s">
        <v>1373</v>
      </c>
      <c r="J324" s="336">
        <f t="shared" si="35"/>
        <v>26132</v>
      </c>
      <c r="K324" s="232">
        <v>12000</v>
      </c>
      <c r="L324" s="303">
        <f t="shared" si="36"/>
        <v>3252</v>
      </c>
      <c r="M324" s="232"/>
      <c r="N324" s="232"/>
      <c r="O324" s="232"/>
      <c r="P324" s="232"/>
      <c r="Q324" s="232"/>
      <c r="R324" s="232">
        <v>8000</v>
      </c>
      <c r="S324" s="303">
        <f t="shared" si="37"/>
        <v>2880</v>
      </c>
      <c r="T324" s="232"/>
      <c r="U324" s="232">
        <v>36</v>
      </c>
      <c r="V324" s="232">
        <v>36</v>
      </c>
      <c r="W324" s="232"/>
      <c r="X324" s="232" t="s">
        <v>1943</v>
      </c>
    </row>
    <row r="325" spans="1:24" s="101" customFormat="1" ht="56.25" hidden="1" x14ac:dyDescent="0.3">
      <c r="A325" s="453">
        <f t="shared" si="51"/>
        <v>273</v>
      </c>
      <c r="B325" s="218" t="s">
        <v>91</v>
      </c>
      <c r="C325" s="219" t="s">
        <v>539</v>
      </c>
      <c r="D325" s="220" t="s">
        <v>692</v>
      </c>
      <c r="E325" s="151" t="s">
        <v>18</v>
      </c>
      <c r="F325" s="151" t="s">
        <v>231</v>
      </c>
      <c r="G325" s="155">
        <v>50</v>
      </c>
      <c r="H325" s="225" t="s">
        <v>337</v>
      </c>
      <c r="I325" s="228" t="s">
        <v>1373</v>
      </c>
      <c r="J325" s="336">
        <f t="shared" si="35"/>
        <v>18132</v>
      </c>
      <c r="K325" s="232">
        <v>12000</v>
      </c>
      <c r="L325" s="303">
        <f t="shared" si="36"/>
        <v>3252</v>
      </c>
      <c r="M325" s="232"/>
      <c r="N325" s="232"/>
      <c r="O325" s="232"/>
      <c r="P325" s="232"/>
      <c r="Q325" s="232"/>
      <c r="R325" s="232"/>
      <c r="S325" s="303">
        <f t="shared" si="37"/>
        <v>2880</v>
      </c>
      <c r="T325" s="232"/>
      <c r="U325" s="232">
        <v>36</v>
      </c>
      <c r="V325" s="232">
        <v>36</v>
      </c>
      <c r="W325" s="232"/>
      <c r="X325" s="232"/>
    </row>
    <row r="326" spans="1:24" s="101" customFormat="1" ht="37.5" hidden="1" x14ac:dyDescent="0.3">
      <c r="A326" s="453">
        <f t="shared" si="51"/>
        <v>274</v>
      </c>
      <c r="B326" s="218" t="s">
        <v>91</v>
      </c>
      <c r="C326" s="219" t="s">
        <v>944</v>
      </c>
      <c r="D326" s="220" t="s">
        <v>943</v>
      </c>
      <c r="E326" s="151" t="s">
        <v>33</v>
      </c>
      <c r="F326" s="151" t="s">
        <v>231</v>
      </c>
      <c r="G326" s="155">
        <v>20</v>
      </c>
      <c r="H326" s="225" t="s">
        <v>337</v>
      </c>
      <c r="I326" s="228" t="s">
        <v>1373</v>
      </c>
      <c r="J326" s="336">
        <f t="shared" si="35"/>
        <v>30000</v>
      </c>
      <c r="K326" s="232"/>
      <c r="L326" s="303">
        <f t="shared" si="36"/>
        <v>0</v>
      </c>
      <c r="M326" s="232"/>
      <c r="N326" s="232"/>
      <c r="O326" s="232"/>
      <c r="P326" s="232"/>
      <c r="Q326" s="232">
        <v>30000</v>
      </c>
      <c r="R326" s="232"/>
      <c r="S326" s="303">
        <f t="shared" si="37"/>
        <v>0</v>
      </c>
      <c r="T326" s="232"/>
      <c r="U326" s="232"/>
      <c r="V326" s="232"/>
      <c r="W326" s="232"/>
      <c r="X326" s="232"/>
    </row>
    <row r="327" spans="1:24" s="101" customFormat="1" ht="37.5" hidden="1" x14ac:dyDescent="0.3">
      <c r="A327" s="453">
        <f t="shared" si="51"/>
        <v>275</v>
      </c>
      <c r="B327" s="218" t="s">
        <v>91</v>
      </c>
      <c r="C327" s="274" t="s">
        <v>540</v>
      </c>
      <c r="D327" s="220" t="s">
        <v>945</v>
      </c>
      <c r="E327" s="151" t="s">
        <v>1</v>
      </c>
      <c r="F327" s="151" t="s">
        <v>541</v>
      </c>
      <c r="G327" s="155">
        <v>50</v>
      </c>
      <c r="H327" s="225" t="s">
        <v>337</v>
      </c>
      <c r="I327" s="228" t="s">
        <v>1373</v>
      </c>
      <c r="J327" s="336">
        <f t="shared" si="35"/>
        <v>32852</v>
      </c>
      <c r="K327" s="232">
        <v>12000</v>
      </c>
      <c r="L327" s="303">
        <f t="shared" si="36"/>
        <v>3252</v>
      </c>
      <c r="M327" s="232"/>
      <c r="N327" s="232"/>
      <c r="O327" s="232"/>
      <c r="P327" s="232"/>
      <c r="Q327" s="232"/>
      <c r="R327" s="232">
        <v>8000</v>
      </c>
      <c r="S327" s="303">
        <f t="shared" si="37"/>
        <v>9600</v>
      </c>
      <c r="T327" s="232"/>
      <c r="U327" s="232">
        <v>120</v>
      </c>
      <c r="V327" s="232">
        <v>120</v>
      </c>
      <c r="W327" s="232"/>
      <c r="X327" s="232" t="s">
        <v>1944</v>
      </c>
    </row>
    <row r="328" spans="1:24" s="101" customFormat="1" ht="56.25" hidden="1" x14ac:dyDescent="0.3">
      <c r="A328" s="453">
        <f t="shared" si="51"/>
        <v>276</v>
      </c>
      <c r="B328" s="218" t="s">
        <v>91</v>
      </c>
      <c r="C328" s="274" t="s">
        <v>542</v>
      </c>
      <c r="D328" s="220" t="s">
        <v>946</v>
      </c>
      <c r="E328" s="151" t="s">
        <v>10</v>
      </c>
      <c r="F328" s="151" t="s">
        <v>543</v>
      </c>
      <c r="G328" s="155">
        <v>50</v>
      </c>
      <c r="H328" s="225" t="s">
        <v>337</v>
      </c>
      <c r="I328" s="228" t="s">
        <v>1373</v>
      </c>
      <c r="J328" s="336">
        <f t="shared" si="35"/>
        <v>30932</v>
      </c>
      <c r="K328" s="232">
        <v>12000</v>
      </c>
      <c r="L328" s="303">
        <f t="shared" si="36"/>
        <v>3252</v>
      </c>
      <c r="M328" s="232"/>
      <c r="N328" s="232"/>
      <c r="O328" s="232"/>
      <c r="P328" s="232"/>
      <c r="Q328" s="232"/>
      <c r="R328" s="232">
        <v>8000</v>
      </c>
      <c r="S328" s="303">
        <f t="shared" si="37"/>
        <v>7680</v>
      </c>
      <c r="T328" s="232"/>
      <c r="U328" s="232">
        <v>96</v>
      </c>
      <c r="V328" s="232">
        <v>96</v>
      </c>
      <c r="W328" s="232"/>
      <c r="X328" s="232" t="s">
        <v>1945</v>
      </c>
    </row>
    <row r="329" spans="1:24" s="101" customFormat="1" ht="21" hidden="1" customHeight="1" x14ac:dyDescent="0.3">
      <c r="A329" s="453">
        <f t="shared" si="51"/>
        <v>277</v>
      </c>
      <c r="B329" s="218" t="s">
        <v>91</v>
      </c>
      <c r="C329" s="274" t="s">
        <v>544</v>
      </c>
      <c r="D329" s="220" t="s">
        <v>211</v>
      </c>
      <c r="E329" s="151" t="s">
        <v>10</v>
      </c>
      <c r="F329" s="151" t="s">
        <v>59</v>
      </c>
      <c r="G329" s="155">
        <v>50</v>
      </c>
      <c r="H329" s="225" t="s">
        <v>337</v>
      </c>
      <c r="I329" s="228" t="s">
        <v>1373</v>
      </c>
      <c r="J329" s="336">
        <f t="shared" si="35"/>
        <v>20372</v>
      </c>
      <c r="K329" s="232">
        <v>12000</v>
      </c>
      <c r="L329" s="303">
        <f t="shared" si="36"/>
        <v>3252</v>
      </c>
      <c r="M329" s="232"/>
      <c r="N329" s="232"/>
      <c r="O329" s="232"/>
      <c r="P329" s="232"/>
      <c r="Q329" s="232"/>
      <c r="R329" s="232"/>
      <c r="S329" s="303">
        <f t="shared" si="37"/>
        <v>5120</v>
      </c>
      <c r="T329" s="232"/>
      <c r="U329" s="232">
        <v>64</v>
      </c>
      <c r="V329" s="232">
        <v>64</v>
      </c>
      <c r="W329" s="232"/>
      <c r="X329" s="232"/>
    </row>
    <row r="330" spans="1:24" s="101" customFormat="1" ht="75" hidden="1" x14ac:dyDescent="0.3">
      <c r="A330" s="453">
        <f t="shared" si="51"/>
        <v>278</v>
      </c>
      <c r="B330" s="218" t="s">
        <v>91</v>
      </c>
      <c r="C330" s="274" t="s">
        <v>545</v>
      </c>
      <c r="D330" s="220" t="s">
        <v>9</v>
      </c>
      <c r="E330" s="151" t="s">
        <v>12</v>
      </c>
      <c r="F330" s="151" t="s">
        <v>59</v>
      </c>
      <c r="G330" s="155">
        <v>50</v>
      </c>
      <c r="H330" s="225" t="s">
        <v>337</v>
      </c>
      <c r="I330" s="228" t="s">
        <v>1373</v>
      </c>
      <c r="J330" s="336">
        <f t="shared" ref="J330:J389" si="52">SUM(K330:S330)</f>
        <v>18132</v>
      </c>
      <c r="K330" s="232">
        <v>12000</v>
      </c>
      <c r="L330" s="303">
        <f t="shared" ref="L330:L394" si="53">K330*27.1%</f>
        <v>3252</v>
      </c>
      <c r="M330" s="232"/>
      <c r="N330" s="232"/>
      <c r="O330" s="232"/>
      <c r="P330" s="232"/>
      <c r="Q330" s="232"/>
      <c r="R330" s="232"/>
      <c r="S330" s="303">
        <f t="shared" ref="S330:S394" si="54">T330*700+U330*72+V330*8+W330*10</f>
        <v>2880</v>
      </c>
      <c r="T330" s="232"/>
      <c r="U330" s="232">
        <v>36</v>
      </c>
      <c r="V330" s="232">
        <v>36</v>
      </c>
      <c r="W330" s="232"/>
      <c r="X330" s="232"/>
    </row>
    <row r="331" spans="1:24" ht="40.5" hidden="1" customHeight="1" x14ac:dyDescent="0.3">
      <c r="A331" s="578"/>
      <c r="B331" s="240" t="s">
        <v>264</v>
      </c>
      <c r="C331" s="261"/>
      <c r="D331" s="252"/>
      <c r="E331" s="252"/>
      <c r="F331" s="252"/>
      <c r="G331" s="253"/>
      <c r="H331" s="252"/>
      <c r="I331" s="225" t="s">
        <v>1374</v>
      </c>
      <c r="J331" s="336">
        <f t="shared" si="52"/>
        <v>0</v>
      </c>
      <c r="K331" s="232"/>
      <c r="L331" s="303">
        <f t="shared" si="53"/>
        <v>0</v>
      </c>
      <c r="M331" s="232"/>
      <c r="N331" s="232"/>
      <c r="O331" s="232"/>
      <c r="P331" s="232"/>
      <c r="Q331" s="232"/>
      <c r="R331" s="232"/>
      <c r="S331" s="303">
        <f t="shared" si="54"/>
        <v>0</v>
      </c>
      <c r="T331" s="232"/>
      <c r="U331" s="232"/>
      <c r="V331" s="232"/>
      <c r="W331" s="232"/>
      <c r="X331" s="232"/>
    </row>
    <row r="332" spans="1:24" s="101" customFormat="1" ht="37.5" hidden="1" x14ac:dyDescent="0.3">
      <c r="A332" s="453">
        <v>279</v>
      </c>
      <c r="B332" s="275" t="s">
        <v>264</v>
      </c>
      <c r="C332" s="263" t="s">
        <v>1335</v>
      </c>
      <c r="D332" s="251">
        <v>0</v>
      </c>
      <c r="E332" s="251" t="s">
        <v>13</v>
      </c>
      <c r="F332" s="251" t="s">
        <v>47</v>
      </c>
      <c r="G332" s="251">
        <v>100</v>
      </c>
      <c r="H332" s="454" t="s">
        <v>337</v>
      </c>
      <c r="I332" s="225" t="s">
        <v>1374</v>
      </c>
      <c r="J332" s="336">
        <f t="shared" si="52"/>
        <v>42194.1</v>
      </c>
      <c r="K332" s="232">
        <v>17100</v>
      </c>
      <c r="L332" s="303">
        <f t="shared" si="53"/>
        <v>4634.1000000000004</v>
      </c>
      <c r="M332" s="232">
        <v>10000</v>
      </c>
      <c r="N332" s="232"/>
      <c r="O332" s="232"/>
      <c r="P332" s="232"/>
      <c r="Q332" s="232"/>
      <c r="R332" s="232">
        <v>500</v>
      </c>
      <c r="S332" s="303">
        <f t="shared" si="54"/>
        <v>9960</v>
      </c>
      <c r="T332" s="232">
        <v>6</v>
      </c>
      <c r="U332" s="232">
        <v>72</v>
      </c>
      <c r="V332" s="232">
        <v>72</v>
      </c>
      <c r="W332" s="232"/>
      <c r="X332" s="232"/>
    </row>
    <row r="333" spans="1:24" s="101" customFormat="1" ht="56.25" hidden="1" x14ac:dyDescent="0.3">
      <c r="A333" s="453">
        <f>1+A332</f>
        <v>280</v>
      </c>
      <c r="B333" s="275" t="s">
        <v>264</v>
      </c>
      <c r="C333" s="263" t="s">
        <v>1336</v>
      </c>
      <c r="D333" s="251" t="s">
        <v>68</v>
      </c>
      <c r="E333" s="246" t="s">
        <v>13</v>
      </c>
      <c r="F333" s="251" t="s">
        <v>386</v>
      </c>
      <c r="G333" s="251">
        <v>100</v>
      </c>
      <c r="H333" s="454" t="s">
        <v>337</v>
      </c>
      <c r="I333" s="225" t="s">
        <v>1374</v>
      </c>
      <c r="J333" s="336">
        <f t="shared" si="52"/>
        <v>42194.1</v>
      </c>
      <c r="K333" s="232">
        <v>17100</v>
      </c>
      <c r="L333" s="303">
        <f t="shared" si="53"/>
        <v>4634.1000000000004</v>
      </c>
      <c r="M333" s="232">
        <v>10000</v>
      </c>
      <c r="N333" s="232"/>
      <c r="O333" s="232"/>
      <c r="P333" s="232"/>
      <c r="Q333" s="232"/>
      <c r="R333" s="232">
        <v>500</v>
      </c>
      <c r="S333" s="303">
        <f t="shared" si="54"/>
        <v>9960</v>
      </c>
      <c r="T333" s="232">
        <v>6</v>
      </c>
      <c r="U333" s="232">
        <v>72</v>
      </c>
      <c r="V333" s="232">
        <v>72</v>
      </c>
      <c r="W333" s="232"/>
      <c r="X333" s="232"/>
    </row>
    <row r="334" spans="1:24" s="101" customFormat="1" ht="37.5" hidden="1" x14ac:dyDescent="0.3">
      <c r="A334" s="453">
        <f t="shared" ref="A334:A346" si="55">1+A333</f>
        <v>281</v>
      </c>
      <c r="B334" s="275" t="s">
        <v>264</v>
      </c>
      <c r="C334" s="263" t="s">
        <v>265</v>
      </c>
      <c r="D334" s="251" t="s">
        <v>24</v>
      </c>
      <c r="E334" s="246" t="s">
        <v>2</v>
      </c>
      <c r="F334" s="251" t="s">
        <v>385</v>
      </c>
      <c r="G334" s="251">
        <v>80</v>
      </c>
      <c r="H334" s="454" t="s">
        <v>337</v>
      </c>
      <c r="I334" s="225" t="s">
        <v>1374</v>
      </c>
      <c r="J334" s="336">
        <f t="shared" si="52"/>
        <v>42194.1</v>
      </c>
      <c r="K334" s="232">
        <v>17100</v>
      </c>
      <c r="L334" s="303">
        <f t="shared" si="53"/>
        <v>4634.1000000000004</v>
      </c>
      <c r="M334" s="232">
        <v>10000</v>
      </c>
      <c r="N334" s="232"/>
      <c r="O334" s="232"/>
      <c r="P334" s="232"/>
      <c r="Q334" s="232"/>
      <c r="R334" s="232">
        <v>500</v>
      </c>
      <c r="S334" s="303">
        <f t="shared" si="54"/>
        <v>9960</v>
      </c>
      <c r="T334" s="232">
        <v>6</v>
      </c>
      <c r="U334" s="232">
        <v>72</v>
      </c>
      <c r="V334" s="232">
        <v>72</v>
      </c>
      <c r="W334" s="232"/>
      <c r="X334" s="232"/>
    </row>
    <row r="335" spans="1:24" s="101" customFormat="1" ht="37.5" hidden="1" x14ac:dyDescent="0.3">
      <c r="A335" s="453">
        <f t="shared" si="55"/>
        <v>282</v>
      </c>
      <c r="B335" s="275" t="s">
        <v>264</v>
      </c>
      <c r="C335" s="263" t="s">
        <v>266</v>
      </c>
      <c r="D335" s="251" t="s">
        <v>62</v>
      </c>
      <c r="E335" s="246" t="s">
        <v>16</v>
      </c>
      <c r="F335" s="251" t="s">
        <v>1337</v>
      </c>
      <c r="G335" s="251">
        <v>150</v>
      </c>
      <c r="H335" s="454" t="s">
        <v>337</v>
      </c>
      <c r="I335" s="225" t="s">
        <v>1374</v>
      </c>
      <c r="J335" s="336">
        <f t="shared" si="52"/>
        <v>42194.1</v>
      </c>
      <c r="K335" s="232">
        <v>17100</v>
      </c>
      <c r="L335" s="303">
        <f t="shared" si="53"/>
        <v>4634.1000000000004</v>
      </c>
      <c r="M335" s="232">
        <v>10000</v>
      </c>
      <c r="N335" s="232"/>
      <c r="O335" s="232"/>
      <c r="P335" s="232"/>
      <c r="Q335" s="232"/>
      <c r="R335" s="232">
        <v>500</v>
      </c>
      <c r="S335" s="303">
        <f t="shared" si="54"/>
        <v>9960</v>
      </c>
      <c r="T335" s="232">
        <v>6</v>
      </c>
      <c r="U335" s="232">
        <v>72</v>
      </c>
      <c r="V335" s="232">
        <v>72</v>
      </c>
      <c r="W335" s="232"/>
      <c r="X335" s="232"/>
    </row>
    <row r="336" spans="1:24" s="101" customFormat="1" ht="56.25" hidden="1" x14ac:dyDescent="0.3">
      <c r="A336" s="453">
        <f t="shared" si="55"/>
        <v>283</v>
      </c>
      <c r="B336" s="275" t="s">
        <v>264</v>
      </c>
      <c r="C336" s="263" t="s">
        <v>646</v>
      </c>
      <c r="D336" s="251" t="s">
        <v>62</v>
      </c>
      <c r="E336" s="246" t="s">
        <v>16</v>
      </c>
      <c r="F336" s="251" t="s">
        <v>1337</v>
      </c>
      <c r="G336" s="251">
        <v>150</v>
      </c>
      <c r="H336" s="454" t="s">
        <v>337</v>
      </c>
      <c r="I336" s="225" t="s">
        <v>1374</v>
      </c>
      <c r="J336" s="336">
        <f t="shared" si="52"/>
        <v>161694.1</v>
      </c>
      <c r="K336" s="232">
        <v>17100</v>
      </c>
      <c r="L336" s="303">
        <f t="shared" si="53"/>
        <v>4634.1000000000004</v>
      </c>
      <c r="M336" s="232">
        <v>10000</v>
      </c>
      <c r="N336" s="232"/>
      <c r="O336" s="232"/>
      <c r="P336" s="232"/>
      <c r="Q336" s="232"/>
      <c r="R336" s="232">
        <v>120000</v>
      </c>
      <c r="S336" s="303">
        <f t="shared" si="54"/>
        <v>9960</v>
      </c>
      <c r="T336" s="232">
        <v>6</v>
      </c>
      <c r="U336" s="232">
        <v>72</v>
      </c>
      <c r="V336" s="232">
        <v>72</v>
      </c>
      <c r="W336" s="232"/>
      <c r="X336" s="232"/>
    </row>
    <row r="337" spans="1:24" s="101" customFormat="1" ht="93.75" hidden="1" x14ac:dyDescent="0.3">
      <c r="A337" s="453">
        <f t="shared" si="55"/>
        <v>284</v>
      </c>
      <c r="B337" s="275" t="s">
        <v>264</v>
      </c>
      <c r="C337" s="263" t="s">
        <v>1338</v>
      </c>
      <c r="D337" s="251" t="s">
        <v>956</v>
      </c>
      <c r="E337" s="246" t="s">
        <v>16</v>
      </c>
      <c r="F337" s="251" t="s">
        <v>402</v>
      </c>
      <c r="G337" s="251">
        <v>120</v>
      </c>
      <c r="H337" s="454" t="s">
        <v>337</v>
      </c>
      <c r="I337" s="225" t="s">
        <v>1374</v>
      </c>
      <c r="J337" s="336">
        <f t="shared" si="52"/>
        <v>42194.1</v>
      </c>
      <c r="K337" s="232">
        <v>17100</v>
      </c>
      <c r="L337" s="303">
        <f t="shared" si="53"/>
        <v>4634.1000000000004</v>
      </c>
      <c r="M337" s="232">
        <v>10000</v>
      </c>
      <c r="N337" s="232"/>
      <c r="O337" s="232"/>
      <c r="P337" s="232"/>
      <c r="Q337" s="232"/>
      <c r="R337" s="232">
        <v>500</v>
      </c>
      <c r="S337" s="303">
        <f t="shared" si="54"/>
        <v>9960</v>
      </c>
      <c r="T337" s="232">
        <v>6</v>
      </c>
      <c r="U337" s="232">
        <v>72</v>
      </c>
      <c r="V337" s="232">
        <v>72</v>
      </c>
      <c r="W337" s="232"/>
      <c r="X337" s="232"/>
    </row>
    <row r="338" spans="1:24" s="101" customFormat="1" ht="75" hidden="1" x14ac:dyDescent="0.3">
      <c r="A338" s="453">
        <f t="shared" si="55"/>
        <v>285</v>
      </c>
      <c r="B338" s="275" t="s">
        <v>264</v>
      </c>
      <c r="C338" s="263" t="s">
        <v>1339</v>
      </c>
      <c r="D338" s="251" t="s">
        <v>53</v>
      </c>
      <c r="E338" s="246" t="s">
        <v>16</v>
      </c>
      <c r="F338" s="251" t="s">
        <v>402</v>
      </c>
      <c r="G338" s="251">
        <v>120</v>
      </c>
      <c r="H338" s="454" t="s">
        <v>337</v>
      </c>
      <c r="I338" s="225" t="s">
        <v>1374</v>
      </c>
      <c r="J338" s="336">
        <f t="shared" si="52"/>
        <v>42194.1</v>
      </c>
      <c r="K338" s="232">
        <v>17100</v>
      </c>
      <c r="L338" s="303">
        <f t="shared" si="53"/>
        <v>4634.1000000000004</v>
      </c>
      <c r="M338" s="232">
        <v>10000</v>
      </c>
      <c r="N338" s="232"/>
      <c r="O338" s="232"/>
      <c r="P338" s="232"/>
      <c r="Q338" s="232"/>
      <c r="R338" s="232">
        <v>500</v>
      </c>
      <c r="S338" s="303">
        <f t="shared" si="54"/>
        <v>9960</v>
      </c>
      <c r="T338" s="232">
        <v>6</v>
      </c>
      <c r="U338" s="232">
        <v>72</v>
      </c>
      <c r="V338" s="232">
        <v>72</v>
      </c>
      <c r="W338" s="232"/>
      <c r="X338" s="232"/>
    </row>
    <row r="339" spans="1:24" s="101" customFormat="1" ht="56.25" hidden="1" x14ac:dyDescent="0.3">
      <c r="A339" s="453">
        <f t="shared" si="55"/>
        <v>286</v>
      </c>
      <c r="B339" s="275" t="s">
        <v>264</v>
      </c>
      <c r="C339" s="263" t="s">
        <v>1340</v>
      </c>
      <c r="D339" s="251" t="s">
        <v>52</v>
      </c>
      <c r="E339" s="251" t="s">
        <v>0</v>
      </c>
      <c r="F339" s="251" t="s">
        <v>17</v>
      </c>
      <c r="G339" s="251">
        <v>100</v>
      </c>
      <c r="H339" s="454" t="s">
        <v>337</v>
      </c>
      <c r="I339" s="225" t="s">
        <v>1374</v>
      </c>
      <c r="J339" s="336">
        <f t="shared" si="52"/>
        <v>42194.1</v>
      </c>
      <c r="K339" s="232">
        <v>17100</v>
      </c>
      <c r="L339" s="303">
        <f t="shared" si="53"/>
        <v>4634.1000000000004</v>
      </c>
      <c r="M339" s="232">
        <v>10000</v>
      </c>
      <c r="N339" s="232"/>
      <c r="O339" s="232"/>
      <c r="P339" s="232"/>
      <c r="Q339" s="232"/>
      <c r="R339" s="232">
        <v>500</v>
      </c>
      <c r="S339" s="303">
        <f t="shared" si="54"/>
        <v>9960</v>
      </c>
      <c r="T339" s="232">
        <v>6</v>
      </c>
      <c r="U339" s="232">
        <v>72</v>
      </c>
      <c r="V339" s="232">
        <v>72</v>
      </c>
      <c r="W339" s="232"/>
      <c r="X339" s="232"/>
    </row>
    <row r="340" spans="1:24" s="101" customFormat="1" ht="56.25" hidden="1" x14ac:dyDescent="0.3">
      <c r="A340" s="453">
        <f t="shared" si="55"/>
        <v>287</v>
      </c>
      <c r="B340" s="275" t="s">
        <v>264</v>
      </c>
      <c r="C340" s="263" t="s">
        <v>1341</v>
      </c>
      <c r="D340" s="251" t="s">
        <v>17</v>
      </c>
      <c r="E340" s="251" t="s">
        <v>33</v>
      </c>
      <c r="F340" s="276" t="s">
        <v>408</v>
      </c>
      <c r="G340" s="251">
        <v>100</v>
      </c>
      <c r="H340" s="454" t="s">
        <v>337</v>
      </c>
      <c r="I340" s="225" t="s">
        <v>1374</v>
      </c>
      <c r="J340" s="336">
        <f t="shared" si="52"/>
        <v>42194.1</v>
      </c>
      <c r="K340" s="232">
        <v>17100</v>
      </c>
      <c r="L340" s="303">
        <f t="shared" si="53"/>
        <v>4634.1000000000004</v>
      </c>
      <c r="M340" s="232">
        <v>10000</v>
      </c>
      <c r="N340" s="232"/>
      <c r="O340" s="232"/>
      <c r="P340" s="232"/>
      <c r="Q340" s="232"/>
      <c r="R340" s="232">
        <v>500</v>
      </c>
      <c r="S340" s="303">
        <f t="shared" si="54"/>
        <v>9960</v>
      </c>
      <c r="T340" s="232">
        <v>6</v>
      </c>
      <c r="U340" s="232">
        <v>72</v>
      </c>
      <c r="V340" s="232">
        <v>72</v>
      </c>
      <c r="W340" s="232"/>
      <c r="X340" s="232"/>
    </row>
    <row r="341" spans="1:24" s="101" customFormat="1" ht="56.25" hidden="1" x14ac:dyDescent="0.3">
      <c r="A341" s="453">
        <f t="shared" si="55"/>
        <v>288</v>
      </c>
      <c r="B341" s="275" t="s">
        <v>264</v>
      </c>
      <c r="C341" s="263" t="s">
        <v>1342</v>
      </c>
      <c r="D341" s="251" t="s">
        <v>956</v>
      </c>
      <c r="E341" s="251" t="s">
        <v>33</v>
      </c>
      <c r="F341" s="251" t="s">
        <v>387</v>
      </c>
      <c r="G341" s="251">
        <v>40</v>
      </c>
      <c r="H341" s="454" t="s">
        <v>337</v>
      </c>
      <c r="I341" s="225" t="s">
        <v>1374</v>
      </c>
      <c r="J341" s="336">
        <f t="shared" si="52"/>
        <v>42194.1</v>
      </c>
      <c r="K341" s="232">
        <v>17100</v>
      </c>
      <c r="L341" s="303">
        <f t="shared" si="53"/>
        <v>4634.1000000000004</v>
      </c>
      <c r="M341" s="232">
        <v>10000</v>
      </c>
      <c r="N341" s="232"/>
      <c r="O341" s="232"/>
      <c r="P341" s="232"/>
      <c r="Q341" s="232"/>
      <c r="R341" s="232">
        <v>500</v>
      </c>
      <c r="S341" s="303">
        <f t="shared" si="54"/>
        <v>9960</v>
      </c>
      <c r="T341" s="232">
        <v>6</v>
      </c>
      <c r="U341" s="232">
        <v>72</v>
      </c>
      <c r="V341" s="232">
        <v>72</v>
      </c>
      <c r="W341" s="232"/>
      <c r="X341" s="232"/>
    </row>
    <row r="342" spans="1:24" s="101" customFormat="1" ht="20.25" hidden="1" x14ac:dyDescent="0.3">
      <c r="A342" s="453">
        <f t="shared" si="55"/>
        <v>289</v>
      </c>
      <c r="B342" s="275" t="s">
        <v>264</v>
      </c>
      <c r="C342" s="263" t="s">
        <v>267</v>
      </c>
      <c r="D342" s="251" t="s">
        <v>9</v>
      </c>
      <c r="E342" s="251" t="s">
        <v>268</v>
      </c>
      <c r="F342" s="251" t="s">
        <v>216</v>
      </c>
      <c r="G342" s="251">
        <v>150</v>
      </c>
      <c r="H342" s="454" t="s">
        <v>337</v>
      </c>
      <c r="I342" s="225" t="s">
        <v>1374</v>
      </c>
      <c r="J342" s="336">
        <f t="shared" si="52"/>
        <v>42194.1</v>
      </c>
      <c r="K342" s="232">
        <v>17100</v>
      </c>
      <c r="L342" s="303">
        <f t="shared" si="53"/>
        <v>4634.1000000000004</v>
      </c>
      <c r="M342" s="232">
        <v>10000</v>
      </c>
      <c r="N342" s="232"/>
      <c r="O342" s="232"/>
      <c r="P342" s="232"/>
      <c r="Q342" s="232"/>
      <c r="R342" s="232">
        <v>500</v>
      </c>
      <c r="S342" s="303">
        <f t="shared" si="54"/>
        <v>9960</v>
      </c>
      <c r="T342" s="232">
        <v>6</v>
      </c>
      <c r="U342" s="232">
        <v>72</v>
      </c>
      <c r="V342" s="232">
        <v>72</v>
      </c>
      <c r="W342" s="232"/>
      <c r="X342" s="232"/>
    </row>
    <row r="343" spans="1:24" s="101" customFormat="1" ht="20.25" hidden="1" x14ac:dyDescent="0.3">
      <c r="A343" s="453">
        <f t="shared" si="55"/>
        <v>290</v>
      </c>
      <c r="B343" s="275" t="s">
        <v>264</v>
      </c>
      <c r="C343" s="263" t="s">
        <v>269</v>
      </c>
      <c r="D343" s="251" t="s">
        <v>9</v>
      </c>
      <c r="E343" s="251" t="s">
        <v>270</v>
      </c>
      <c r="F343" s="251" t="s">
        <v>385</v>
      </c>
      <c r="G343" s="251">
        <v>150</v>
      </c>
      <c r="H343" s="454" t="s">
        <v>337</v>
      </c>
      <c r="I343" s="225" t="s">
        <v>1374</v>
      </c>
      <c r="J343" s="336">
        <f t="shared" si="52"/>
        <v>42194.1</v>
      </c>
      <c r="K343" s="232">
        <v>17100</v>
      </c>
      <c r="L343" s="303">
        <f t="shared" si="53"/>
        <v>4634.1000000000004</v>
      </c>
      <c r="M343" s="232">
        <v>10000</v>
      </c>
      <c r="N343" s="232"/>
      <c r="O343" s="232"/>
      <c r="P343" s="232"/>
      <c r="Q343" s="232"/>
      <c r="R343" s="232">
        <v>500</v>
      </c>
      <c r="S343" s="303">
        <f t="shared" si="54"/>
        <v>9960</v>
      </c>
      <c r="T343" s="232">
        <v>6</v>
      </c>
      <c r="U343" s="232">
        <v>72</v>
      </c>
      <c r="V343" s="232">
        <v>72</v>
      </c>
      <c r="W343" s="232"/>
      <c r="X343" s="232"/>
    </row>
    <row r="344" spans="1:24" s="101" customFormat="1" ht="56.25" hidden="1" x14ac:dyDescent="0.3">
      <c r="A344" s="453">
        <f t="shared" si="55"/>
        <v>291</v>
      </c>
      <c r="B344" s="275" t="s">
        <v>264</v>
      </c>
      <c r="C344" s="263" t="s">
        <v>1343</v>
      </c>
      <c r="D344" s="251" t="s">
        <v>126</v>
      </c>
      <c r="E344" s="251" t="s">
        <v>1</v>
      </c>
      <c r="F344" s="251" t="s">
        <v>387</v>
      </c>
      <c r="G344" s="251">
        <v>100</v>
      </c>
      <c r="H344" s="454" t="s">
        <v>337</v>
      </c>
      <c r="I344" s="225" t="s">
        <v>1374</v>
      </c>
      <c r="J344" s="336">
        <f t="shared" si="52"/>
        <v>42194.1</v>
      </c>
      <c r="K344" s="232">
        <v>17100</v>
      </c>
      <c r="L344" s="303">
        <f t="shared" si="53"/>
        <v>4634.1000000000004</v>
      </c>
      <c r="M344" s="232">
        <v>10000</v>
      </c>
      <c r="N344" s="232"/>
      <c r="O344" s="232"/>
      <c r="P344" s="232"/>
      <c r="Q344" s="232"/>
      <c r="R344" s="232">
        <v>500</v>
      </c>
      <c r="S344" s="303">
        <f t="shared" si="54"/>
        <v>9960</v>
      </c>
      <c r="T344" s="232">
        <v>6</v>
      </c>
      <c r="U344" s="232">
        <v>72</v>
      </c>
      <c r="V344" s="232">
        <v>72</v>
      </c>
      <c r="W344" s="232"/>
      <c r="X344" s="232"/>
    </row>
    <row r="345" spans="1:24" s="101" customFormat="1" ht="75" hidden="1" x14ac:dyDescent="0.3">
      <c r="A345" s="453">
        <f t="shared" si="55"/>
        <v>292</v>
      </c>
      <c r="B345" s="275" t="s">
        <v>264</v>
      </c>
      <c r="C345" s="263" t="s">
        <v>1344</v>
      </c>
      <c r="D345" s="251" t="s">
        <v>19</v>
      </c>
      <c r="E345" s="251" t="s">
        <v>84</v>
      </c>
      <c r="F345" s="251" t="s">
        <v>47</v>
      </c>
      <c r="G345" s="251">
        <v>80</v>
      </c>
      <c r="H345" s="454" t="s">
        <v>337</v>
      </c>
      <c r="I345" s="225" t="s">
        <v>1374</v>
      </c>
      <c r="J345" s="336">
        <f t="shared" si="52"/>
        <v>42194.1</v>
      </c>
      <c r="K345" s="232">
        <v>17100</v>
      </c>
      <c r="L345" s="303">
        <f t="shared" si="53"/>
        <v>4634.1000000000004</v>
      </c>
      <c r="M345" s="232">
        <v>10000</v>
      </c>
      <c r="N345" s="232"/>
      <c r="O345" s="232"/>
      <c r="P345" s="232"/>
      <c r="Q345" s="232"/>
      <c r="R345" s="232">
        <v>500</v>
      </c>
      <c r="S345" s="303">
        <f t="shared" si="54"/>
        <v>9960</v>
      </c>
      <c r="T345" s="232">
        <v>6</v>
      </c>
      <c r="U345" s="232">
        <v>72</v>
      </c>
      <c r="V345" s="232">
        <v>72</v>
      </c>
      <c r="W345" s="232"/>
      <c r="X345" s="232"/>
    </row>
    <row r="346" spans="1:24" s="101" customFormat="1" ht="75" hidden="1" x14ac:dyDescent="0.3">
      <c r="A346" s="453">
        <f t="shared" si="55"/>
        <v>293</v>
      </c>
      <c r="B346" s="275" t="s">
        <v>264</v>
      </c>
      <c r="C346" s="263" t="s">
        <v>416</v>
      </c>
      <c r="D346" s="251" t="s">
        <v>39</v>
      </c>
      <c r="E346" s="251" t="s">
        <v>6</v>
      </c>
      <c r="F346" s="276" t="s">
        <v>47</v>
      </c>
      <c r="G346" s="251">
        <v>20</v>
      </c>
      <c r="H346" s="454" t="s">
        <v>337</v>
      </c>
      <c r="I346" s="225" t="s">
        <v>1374</v>
      </c>
      <c r="J346" s="336">
        <f t="shared" si="52"/>
        <v>42194.1</v>
      </c>
      <c r="K346" s="232">
        <v>17100</v>
      </c>
      <c r="L346" s="303">
        <f t="shared" si="53"/>
        <v>4634.1000000000004</v>
      </c>
      <c r="M346" s="232">
        <v>10000</v>
      </c>
      <c r="N346" s="232"/>
      <c r="O346" s="232"/>
      <c r="P346" s="232"/>
      <c r="Q346" s="232"/>
      <c r="R346" s="232">
        <v>500</v>
      </c>
      <c r="S346" s="303">
        <f t="shared" si="54"/>
        <v>9960</v>
      </c>
      <c r="T346" s="232">
        <v>6</v>
      </c>
      <c r="U346" s="232">
        <v>72</v>
      </c>
      <c r="V346" s="232">
        <v>72</v>
      </c>
      <c r="W346" s="232"/>
      <c r="X346" s="232"/>
    </row>
    <row r="347" spans="1:24" s="101" customFormat="1" ht="37.5" hidden="1" x14ac:dyDescent="0.3">
      <c r="A347" s="453">
        <f>1+A346</f>
        <v>294</v>
      </c>
      <c r="B347" s="275" t="s">
        <v>264</v>
      </c>
      <c r="C347" s="263" t="s">
        <v>389</v>
      </c>
      <c r="D347" s="251" t="s">
        <v>388</v>
      </c>
      <c r="E347" s="251" t="s">
        <v>35</v>
      </c>
      <c r="F347" s="276" t="s">
        <v>17</v>
      </c>
      <c r="G347" s="251">
        <v>150</v>
      </c>
      <c r="H347" s="454" t="s">
        <v>337</v>
      </c>
      <c r="I347" s="225" t="s">
        <v>1374</v>
      </c>
      <c r="J347" s="336">
        <f t="shared" si="52"/>
        <v>42194.1</v>
      </c>
      <c r="K347" s="232">
        <v>17100</v>
      </c>
      <c r="L347" s="303">
        <f t="shared" si="53"/>
        <v>4634.1000000000004</v>
      </c>
      <c r="M347" s="232">
        <v>10000</v>
      </c>
      <c r="N347" s="232"/>
      <c r="O347" s="232"/>
      <c r="P347" s="232"/>
      <c r="Q347" s="232"/>
      <c r="R347" s="232">
        <v>500</v>
      </c>
      <c r="S347" s="303">
        <f t="shared" si="54"/>
        <v>9960</v>
      </c>
      <c r="T347" s="232">
        <v>6</v>
      </c>
      <c r="U347" s="232">
        <v>72</v>
      </c>
      <c r="V347" s="232">
        <v>72</v>
      </c>
      <c r="W347" s="232"/>
      <c r="X347" s="232"/>
    </row>
    <row r="348" spans="1:24" ht="20.25" hidden="1" x14ac:dyDescent="0.3">
      <c r="A348" s="578"/>
      <c r="B348" s="200" t="s">
        <v>1553</v>
      </c>
      <c r="C348" s="200" t="s">
        <v>1553</v>
      </c>
      <c r="D348" s="216"/>
      <c r="E348" s="216"/>
      <c r="F348" s="216"/>
      <c r="G348" s="217"/>
      <c r="H348" s="216"/>
      <c r="I348" s="221" t="s">
        <v>1377</v>
      </c>
      <c r="J348" s="336">
        <f t="shared" si="52"/>
        <v>0</v>
      </c>
      <c r="K348" s="232"/>
      <c r="L348" s="303">
        <f t="shared" si="53"/>
        <v>0</v>
      </c>
      <c r="M348" s="232"/>
      <c r="N348" s="232"/>
      <c r="O348" s="232"/>
      <c r="P348" s="232"/>
      <c r="Q348" s="232"/>
      <c r="R348" s="232"/>
      <c r="S348" s="303">
        <f t="shared" si="54"/>
        <v>0</v>
      </c>
      <c r="T348" s="232"/>
      <c r="U348" s="232"/>
      <c r="V348" s="232"/>
      <c r="W348" s="232"/>
      <c r="X348" s="232"/>
    </row>
    <row r="349" spans="1:24" s="101" customFormat="1" ht="20.25" hidden="1" x14ac:dyDescent="0.3">
      <c r="A349" s="453">
        <v>295</v>
      </c>
      <c r="B349" s="218" t="s">
        <v>1553</v>
      </c>
      <c r="C349" s="219" t="s">
        <v>271</v>
      </c>
      <c r="D349" s="220" t="s">
        <v>189</v>
      </c>
      <c r="E349" s="151" t="s">
        <v>6</v>
      </c>
      <c r="F349" s="151" t="s">
        <v>47</v>
      </c>
      <c r="G349" s="151">
        <v>140</v>
      </c>
      <c r="H349" s="225" t="s">
        <v>337</v>
      </c>
      <c r="I349" s="221" t="s">
        <v>1377</v>
      </c>
      <c r="J349" s="336">
        <f t="shared" si="52"/>
        <v>42000</v>
      </c>
      <c r="K349" s="232"/>
      <c r="L349" s="303">
        <f t="shared" si="53"/>
        <v>0</v>
      </c>
      <c r="M349" s="232">
        <v>25000</v>
      </c>
      <c r="N349" s="232"/>
      <c r="O349" s="232"/>
      <c r="P349" s="232"/>
      <c r="Q349" s="232"/>
      <c r="R349" s="232"/>
      <c r="S349" s="303">
        <f t="shared" si="54"/>
        <v>17000</v>
      </c>
      <c r="T349" s="232">
        <v>6</v>
      </c>
      <c r="U349" s="232">
        <v>160</v>
      </c>
      <c r="V349" s="232">
        <v>160</v>
      </c>
      <c r="W349" s="232"/>
      <c r="X349" s="232"/>
    </row>
    <row r="350" spans="1:24" s="101" customFormat="1" ht="37.5" hidden="1" x14ac:dyDescent="0.3">
      <c r="A350" s="453">
        <v>296</v>
      </c>
      <c r="B350" s="218" t="s">
        <v>1553</v>
      </c>
      <c r="C350" s="219" t="s">
        <v>1554</v>
      </c>
      <c r="D350" s="220" t="s">
        <v>189</v>
      </c>
      <c r="E350" s="151" t="s">
        <v>6</v>
      </c>
      <c r="F350" s="151" t="s">
        <v>47</v>
      </c>
      <c r="G350" s="151">
        <v>140</v>
      </c>
      <c r="H350" s="225" t="s">
        <v>337</v>
      </c>
      <c r="I350" s="221" t="s">
        <v>1377</v>
      </c>
      <c r="J350" s="336">
        <f t="shared" si="52"/>
        <v>0</v>
      </c>
      <c r="K350" s="232"/>
      <c r="L350" s="303">
        <f t="shared" si="53"/>
        <v>0</v>
      </c>
      <c r="M350" s="232"/>
      <c r="N350" s="232"/>
      <c r="O350" s="232"/>
      <c r="P350" s="232"/>
      <c r="Q350" s="232"/>
      <c r="R350" s="232"/>
      <c r="S350" s="303">
        <f t="shared" si="54"/>
        <v>0</v>
      </c>
      <c r="T350" s="232"/>
      <c r="U350" s="232"/>
      <c r="V350" s="232"/>
      <c r="W350" s="232"/>
      <c r="X350" s="232" t="s">
        <v>1938</v>
      </c>
    </row>
    <row r="351" spans="1:24" ht="40.5" customHeight="1" x14ac:dyDescent="0.3">
      <c r="A351" s="578"/>
      <c r="B351" s="200" t="s">
        <v>272</v>
      </c>
      <c r="C351" s="264"/>
      <c r="D351" s="216"/>
      <c r="E351" s="216"/>
      <c r="F351" s="216"/>
      <c r="G351" s="217"/>
      <c r="H351" s="216"/>
      <c r="I351" s="228" t="s">
        <v>1373</v>
      </c>
      <c r="J351" s="336">
        <f t="shared" si="52"/>
        <v>0</v>
      </c>
      <c r="K351" s="232"/>
      <c r="L351" s="303">
        <f t="shared" si="53"/>
        <v>0</v>
      </c>
      <c r="M351" s="232"/>
      <c r="N351" s="232"/>
      <c r="O351" s="232"/>
      <c r="P351" s="232"/>
      <c r="Q351" s="232"/>
      <c r="R351" s="232"/>
      <c r="S351" s="303">
        <f t="shared" si="54"/>
        <v>0</v>
      </c>
      <c r="T351" s="232"/>
      <c r="U351" s="232"/>
      <c r="V351" s="232"/>
      <c r="W351" s="232"/>
      <c r="X351" s="232"/>
    </row>
    <row r="352" spans="1:24" s="101" customFormat="1" ht="75" x14ac:dyDescent="0.3">
      <c r="A352" s="453">
        <v>297</v>
      </c>
      <c r="B352" s="218" t="s">
        <v>272</v>
      </c>
      <c r="C352" s="277" t="s">
        <v>2183</v>
      </c>
      <c r="D352" s="226" t="s">
        <v>732</v>
      </c>
      <c r="E352" s="151" t="s">
        <v>733</v>
      </c>
      <c r="F352" s="151" t="s">
        <v>390</v>
      </c>
      <c r="G352" s="222">
        <v>1000</v>
      </c>
      <c r="H352" s="225" t="s">
        <v>337</v>
      </c>
      <c r="I352" s="228" t="s">
        <v>1373</v>
      </c>
      <c r="J352" s="308">
        <f t="shared" ref="J352:J353" si="56">SUM(K352:S352)</f>
        <v>132000</v>
      </c>
      <c r="K352" s="232"/>
      <c r="L352" s="303">
        <f t="shared" si="53"/>
        <v>0</v>
      </c>
      <c r="M352" s="232"/>
      <c r="N352" s="232">
        <v>30000</v>
      </c>
      <c r="O352" s="232"/>
      <c r="P352" s="232"/>
      <c r="Q352" s="232"/>
      <c r="R352" s="232">
        <v>5000</v>
      </c>
      <c r="S352" s="303">
        <f t="shared" si="54"/>
        <v>97000</v>
      </c>
      <c r="T352" s="232">
        <v>100</v>
      </c>
      <c r="U352" s="232">
        <v>300</v>
      </c>
      <c r="V352" s="232">
        <v>300</v>
      </c>
      <c r="W352" s="232">
        <v>300</v>
      </c>
      <c r="X352" s="232"/>
    </row>
    <row r="353" spans="1:24" s="101" customFormat="1" ht="75" x14ac:dyDescent="0.3">
      <c r="A353" s="453">
        <v>298</v>
      </c>
      <c r="B353" s="218" t="s">
        <v>272</v>
      </c>
      <c r="C353" s="455" t="s">
        <v>734</v>
      </c>
      <c r="D353" s="226" t="s">
        <v>576</v>
      </c>
      <c r="E353" s="151" t="s">
        <v>12</v>
      </c>
      <c r="F353" s="151" t="s">
        <v>390</v>
      </c>
      <c r="G353" s="222">
        <v>1000</v>
      </c>
      <c r="H353" s="225" t="s">
        <v>337</v>
      </c>
      <c r="I353" s="228" t="s">
        <v>1373</v>
      </c>
      <c r="J353" s="308">
        <f t="shared" si="56"/>
        <v>132000</v>
      </c>
      <c r="K353" s="232"/>
      <c r="L353" s="303">
        <f t="shared" si="53"/>
        <v>0</v>
      </c>
      <c r="M353" s="232"/>
      <c r="N353" s="232">
        <v>30000</v>
      </c>
      <c r="O353" s="232"/>
      <c r="P353" s="232"/>
      <c r="Q353" s="232"/>
      <c r="R353" s="232">
        <v>5000</v>
      </c>
      <c r="S353" s="303">
        <f t="shared" si="54"/>
        <v>97000</v>
      </c>
      <c r="T353" s="232">
        <v>100</v>
      </c>
      <c r="U353" s="232">
        <v>300</v>
      </c>
      <c r="V353" s="232">
        <v>300</v>
      </c>
      <c r="W353" s="232">
        <v>300</v>
      </c>
      <c r="X353" s="232"/>
    </row>
    <row r="354" spans="1:24" ht="60.75" hidden="1" customHeight="1" x14ac:dyDescent="0.3">
      <c r="A354" s="578"/>
      <c r="B354" s="240" t="s">
        <v>113</v>
      </c>
      <c r="C354" s="261"/>
      <c r="D354" s="252"/>
      <c r="E354" s="252"/>
      <c r="F354" s="252"/>
      <c r="G354" s="253"/>
      <c r="H354" s="252"/>
      <c r="I354" s="225" t="s">
        <v>1374</v>
      </c>
      <c r="J354" s="336">
        <f t="shared" si="52"/>
        <v>0</v>
      </c>
      <c r="K354" s="232"/>
      <c r="L354" s="303">
        <f t="shared" si="53"/>
        <v>0</v>
      </c>
      <c r="M354" s="232"/>
      <c r="N354" s="232"/>
      <c r="O354" s="232"/>
      <c r="P354" s="232"/>
      <c r="Q354" s="232"/>
      <c r="R354" s="232"/>
      <c r="S354" s="303">
        <f t="shared" si="54"/>
        <v>0</v>
      </c>
      <c r="T354" s="232"/>
      <c r="U354" s="232"/>
      <c r="V354" s="232"/>
      <c r="W354" s="232"/>
      <c r="X354" s="232"/>
    </row>
    <row r="355" spans="1:24" s="101" customFormat="1" ht="112.5" hidden="1" x14ac:dyDescent="0.3">
      <c r="A355" s="453">
        <v>299</v>
      </c>
      <c r="B355" s="244" t="s">
        <v>113</v>
      </c>
      <c r="C355" s="250" t="s">
        <v>1345</v>
      </c>
      <c r="D355" s="251" t="s">
        <v>1346</v>
      </c>
      <c r="E355" s="247" t="s">
        <v>13</v>
      </c>
      <c r="F355" s="248" t="s">
        <v>391</v>
      </c>
      <c r="G355" s="248">
        <v>64</v>
      </c>
      <c r="H355" s="454" t="s">
        <v>337</v>
      </c>
      <c r="I355" s="225" t="s">
        <v>1374</v>
      </c>
      <c r="J355" s="308">
        <f t="shared" ref="J355:J362" si="57">SUM(K355:S355)</f>
        <v>53575</v>
      </c>
      <c r="K355" s="232">
        <v>25000</v>
      </c>
      <c r="L355" s="303">
        <f t="shared" si="53"/>
        <v>6775.0000000000009</v>
      </c>
      <c r="M355" s="232"/>
      <c r="N355" s="232"/>
      <c r="O355" s="232"/>
      <c r="P355" s="232"/>
      <c r="Q355" s="232"/>
      <c r="R355" s="232">
        <v>5000</v>
      </c>
      <c r="S355" s="303">
        <f t="shared" si="54"/>
        <v>16800</v>
      </c>
      <c r="T355" s="232">
        <v>15</v>
      </c>
      <c r="U355" s="232">
        <v>70</v>
      </c>
      <c r="V355" s="232">
        <v>70</v>
      </c>
      <c r="W355" s="232">
        <v>70</v>
      </c>
      <c r="X355" s="232"/>
    </row>
    <row r="356" spans="1:24" s="101" customFormat="1" ht="112.5" hidden="1" x14ac:dyDescent="0.3">
      <c r="A356" s="453">
        <f>1+A355</f>
        <v>300</v>
      </c>
      <c r="B356" s="244" t="s">
        <v>113</v>
      </c>
      <c r="C356" s="250" t="s">
        <v>1347</v>
      </c>
      <c r="D356" s="251" t="s">
        <v>1348</v>
      </c>
      <c r="E356" s="247" t="s">
        <v>2</v>
      </c>
      <c r="F356" s="248" t="s">
        <v>391</v>
      </c>
      <c r="G356" s="248">
        <v>64</v>
      </c>
      <c r="H356" s="454" t="s">
        <v>337</v>
      </c>
      <c r="I356" s="225" t="s">
        <v>1374</v>
      </c>
      <c r="J356" s="308">
        <f t="shared" si="57"/>
        <v>53575</v>
      </c>
      <c r="K356" s="232">
        <v>25000</v>
      </c>
      <c r="L356" s="303">
        <f t="shared" si="53"/>
        <v>6775.0000000000009</v>
      </c>
      <c r="M356" s="232"/>
      <c r="N356" s="232"/>
      <c r="O356" s="232"/>
      <c r="P356" s="232"/>
      <c r="Q356" s="232"/>
      <c r="R356" s="232">
        <v>5000</v>
      </c>
      <c r="S356" s="303">
        <f t="shared" si="54"/>
        <v>16800</v>
      </c>
      <c r="T356" s="232">
        <v>15</v>
      </c>
      <c r="U356" s="232">
        <v>70</v>
      </c>
      <c r="V356" s="232">
        <v>70</v>
      </c>
      <c r="W356" s="232">
        <v>70</v>
      </c>
      <c r="X356" s="232"/>
    </row>
    <row r="357" spans="1:24" ht="56.25" hidden="1" x14ac:dyDescent="0.3">
      <c r="A357" s="453">
        <f t="shared" ref="A357:A362" si="58">1+A356</f>
        <v>301</v>
      </c>
      <c r="B357" s="186" t="s">
        <v>113</v>
      </c>
      <c r="C357" s="187" t="s">
        <v>1109</v>
      </c>
      <c r="D357" s="188" t="s">
        <v>813</v>
      </c>
      <c r="E357" s="187" t="s">
        <v>18</v>
      </c>
      <c r="F357" s="187" t="s">
        <v>598</v>
      </c>
      <c r="G357" s="186">
        <v>120</v>
      </c>
      <c r="H357" s="187" t="s">
        <v>337</v>
      </c>
      <c r="I357" s="225" t="s">
        <v>1374</v>
      </c>
      <c r="J357" s="308">
        <f t="shared" si="57"/>
        <v>53575</v>
      </c>
      <c r="K357" s="232">
        <v>25000</v>
      </c>
      <c r="L357" s="303">
        <f t="shared" si="53"/>
        <v>6775.0000000000009</v>
      </c>
      <c r="M357" s="232"/>
      <c r="N357" s="232"/>
      <c r="O357" s="232"/>
      <c r="P357" s="232"/>
      <c r="Q357" s="232"/>
      <c r="R357" s="232">
        <v>5000</v>
      </c>
      <c r="S357" s="303">
        <f t="shared" si="54"/>
        <v>16800</v>
      </c>
      <c r="T357" s="232">
        <v>15</v>
      </c>
      <c r="U357" s="232">
        <v>70</v>
      </c>
      <c r="V357" s="232">
        <v>70</v>
      </c>
      <c r="W357" s="232">
        <v>70</v>
      </c>
      <c r="X357" s="232"/>
    </row>
    <row r="358" spans="1:24" s="101" customFormat="1" ht="131.25" hidden="1" x14ac:dyDescent="0.3">
      <c r="A358" s="453">
        <f t="shared" si="58"/>
        <v>302</v>
      </c>
      <c r="B358" s="244" t="s">
        <v>113</v>
      </c>
      <c r="C358" s="250" t="s">
        <v>1350</v>
      </c>
      <c r="D358" s="251" t="s">
        <v>1351</v>
      </c>
      <c r="E358" s="247" t="s">
        <v>0</v>
      </c>
      <c r="F358" s="248" t="s">
        <v>1352</v>
      </c>
      <c r="G358" s="248">
        <v>64</v>
      </c>
      <c r="H358" s="454" t="s">
        <v>337</v>
      </c>
      <c r="I358" s="225" t="s">
        <v>1374</v>
      </c>
      <c r="J358" s="308">
        <f t="shared" si="57"/>
        <v>53575</v>
      </c>
      <c r="K358" s="232">
        <v>25000</v>
      </c>
      <c r="L358" s="303">
        <f t="shared" si="53"/>
        <v>6775.0000000000009</v>
      </c>
      <c r="M358" s="232"/>
      <c r="N358" s="232"/>
      <c r="O358" s="232"/>
      <c r="P358" s="232"/>
      <c r="Q358" s="232"/>
      <c r="R358" s="232">
        <v>5000</v>
      </c>
      <c r="S358" s="303">
        <f t="shared" si="54"/>
        <v>16800</v>
      </c>
      <c r="T358" s="232">
        <v>15</v>
      </c>
      <c r="U358" s="232">
        <v>70</v>
      </c>
      <c r="V358" s="232">
        <v>70</v>
      </c>
      <c r="W358" s="232">
        <v>70</v>
      </c>
      <c r="X358" s="232"/>
    </row>
    <row r="359" spans="1:24" s="101" customFormat="1" ht="131.25" hidden="1" x14ac:dyDescent="0.3">
      <c r="A359" s="453">
        <f t="shared" si="58"/>
        <v>303</v>
      </c>
      <c r="B359" s="244" t="s">
        <v>113</v>
      </c>
      <c r="C359" s="250" t="s">
        <v>1353</v>
      </c>
      <c r="D359" s="251" t="s">
        <v>1354</v>
      </c>
      <c r="E359" s="247" t="s">
        <v>18</v>
      </c>
      <c r="F359" s="248" t="s">
        <v>1352</v>
      </c>
      <c r="G359" s="248">
        <v>128</v>
      </c>
      <c r="H359" s="454" t="s">
        <v>337</v>
      </c>
      <c r="I359" s="225" t="s">
        <v>1374</v>
      </c>
      <c r="J359" s="308">
        <f t="shared" si="57"/>
        <v>53575</v>
      </c>
      <c r="K359" s="232">
        <v>25000</v>
      </c>
      <c r="L359" s="303">
        <f t="shared" si="53"/>
        <v>6775.0000000000009</v>
      </c>
      <c r="M359" s="232"/>
      <c r="N359" s="232"/>
      <c r="O359" s="232"/>
      <c r="P359" s="232"/>
      <c r="Q359" s="232"/>
      <c r="R359" s="232">
        <v>5000</v>
      </c>
      <c r="S359" s="303">
        <f t="shared" si="54"/>
        <v>16800</v>
      </c>
      <c r="T359" s="232">
        <v>15</v>
      </c>
      <c r="U359" s="232">
        <v>70</v>
      </c>
      <c r="V359" s="232">
        <v>70</v>
      </c>
      <c r="W359" s="232">
        <v>70</v>
      </c>
      <c r="X359" s="232"/>
    </row>
    <row r="360" spans="1:24" s="101" customFormat="1" ht="131.25" hidden="1" x14ac:dyDescent="0.3">
      <c r="A360" s="453">
        <f t="shared" si="58"/>
        <v>304</v>
      </c>
      <c r="B360" s="244" t="s">
        <v>113</v>
      </c>
      <c r="C360" s="250" t="s">
        <v>1355</v>
      </c>
      <c r="D360" s="251" t="s">
        <v>1356</v>
      </c>
      <c r="E360" s="247" t="s">
        <v>33</v>
      </c>
      <c r="F360" s="248" t="s">
        <v>1352</v>
      </c>
      <c r="G360" s="248">
        <v>120</v>
      </c>
      <c r="H360" s="454" t="s">
        <v>337</v>
      </c>
      <c r="I360" s="225" t="s">
        <v>1374</v>
      </c>
      <c r="J360" s="308">
        <f t="shared" si="57"/>
        <v>53575</v>
      </c>
      <c r="K360" s="232">
        <v>25000</v>
      </c>
      <c r="L360" s="303">
        <f t="shared" si="53"/>
        <v>6775.0000000000009</v>
      </c>
      <c r="M360" s="232"/>
      <c r="N360" s="232"/>
      <c r="O360" s="232"/>
      <c r="P360" s="232"/>
      <c r="Q360" s="232"/>
      <c r="R360" s="232">
        <v>5000</v>
      </c>
      <c r="S360" s="303">
        <f t="shared" si="54"/>
        <v>16800</v>
      </c>
      <c r="T360" s="232">
        <v>15</v>
      </c>
      <c r="U360" s="232">
        <v>70</v>
      </c>
      <c r="V360" s="232">
        <v>70</v>
      </c>
      <c r="W360" s="232">
        <v>70</v>
      </c>
      <c r="X360" s="232"/>
    </row>
    <row r="361" spans="1:24" s="101" customFormat="1" ht="131.25" hidden="1" x14ac:dyDescent="0.3">
      <c r="A361" s="453">
        <f t="shared" si="58"/>
        <v>305</v>
      </c>
      <c r="B361" s="244" t="s">
        <v>113</v>
      </c>
      <c r="C361" s="250" t="s">
        <v>273</v>
      </c>
      <c r="D361" s="246" t="s">
        <v>1357</v>
      </c>
      <c r="E361" s="248" t="s">
        <v>1</v>
      </c>
      <c r="F361" s="248" t="s">
        <v>1352</v>
      </c>
      <c r="G361" s="249">
        <v>64</v>
      </c>
      <c r="H361" s="454" t="s">
        <v>337</v>
      </c>
      <c r="I361" s="225" t="s">
        <v>1374</v>
      </c>
      <c r="J361" s="308">
        <f t="shared" si="57"/>
        <v>53575</v>
      </c>
      <c r="K361" s="232">
        <v>25000</v>
      </c>
      <c r="L361" s="303">
        <f t="shared" si="53"/>
        <v>6775.0000000000009</v>
      </c>
      <c r="M361" s="232"/>
      <c r="N361" s="232"/>
      <c r="O361" s="232"/>
      <c r="P361" s="232"/>
      <c r="Q361" s="232"/>
      <c r="R361" s="232">
        <v>5000</v>
      </c>
      <c r="S361" s="303">
        <f t="shared" si="54"/>
        <v>16800</v>
      </c>
      <c r="T361" s="232">
        <v>15</v>
      </c>
      <c r="U361" s="232">
        <v>70</v>
      </c>
      <c r="V361" s="232">
        <v>70</v>
      </c>
      <c r="W361" s="232">
        <v>70</v>
      </c>
      <c r="X361" s="232"/>
    </row>
    <row r="362" spans="1:24" s="101" customFormat="1" ht="112.5" hidden="1" x14ac:dyDescent="0.3">
      <c r="A362" s="453">
        <f t="shared" si="58"/>
        <v>306</v>
      </c>
      <c r="B362" s="244" t="s">
        <v>113</v>
      </c>
      <c r="C362" s="245" t="s">
        <v>1358</v>
      </c>
      <c r="D362" s="246" t="s">
        <v>1359</v>
      </c>
      <c r="E362" s="247" t="s">
        <v>1</v>
      </c>
      <c r="F362" s="248" t="s">
        <v>391</v>
      </c>
      <c r="G362" s="249">
        <v>120</v>
      </c>
      <c r="H362" s="454" t="s">
        <v>337</v>
      </c>
      <c r="I362" s="225" t="s">
        <v>1374</v>
      </c>
      <c r="J362" s="308">
        <f t="shared" si="57"/>
        <v>53575</v>
      </c>
      <c r="K362" s="232">
        <v>25000</v>
      </c>
      <c r="L362" s="303">
        <f t="shared" si="53"/>
        <v>6775.0000000000009</v>
      </c>
      <c r="M362" s="232"/>
      <c r="N362" s="232"/>
      <c r="O362" s="232"/>
      <c r="P362" s="232"/>
      <c r="Q362" s="232"/>
      <c r="R362" s="232">
        <v>5000</v>
      </c>
      <c r="S362" s="303">
        <f t="shared" si="54"/>
        <v>16800</v>
      </c>
      <c r="T362" s="232">
        <v>15</v>
      </c>
      <c r="U362" s="232">
        <v>70</v>
      </c>
      <c r="V362" s="232">
        <v>70</v>
      </c>
      <c r="W362" s="232">
        <v>70</v>
      </c>
      <c r="X362" s="232"/>
    </row>
    <row r="363" spans="1:24" ht="20.25" hidden="1" x14ac:dyDescent="0.3">
      <c r="A363" s="578"/>
      <c r="B363" s="200" t="s">
        <v>1555</v>
      </c>
      <c r="C363" s="200" t="s">
        <v>1555</v>
      </c>
      <c r="D363" s="216"/>
      <c r="E363" s="216"/>
      <c r="F363" s="216"/>
      <c r="G363" s="217"/>
      <c r="H363" s="216"/>
      <c r="I363" s="221" t="s">
        <v>1377</v>
      </c>
      <c r="J363" s="336">
        <f t="shared" si="52"/>
        <v>0</v>
      </c>
      <c r="K363" s="232"/>
      <c r="L363" s="303">
        <f t="shared" si="53"/>
        <v>0</v>
      </c>
      <c r="M363" s="232"/>
      <c r="N363" s="232"/>
      <c r="O363" s="232"/>
      <c r="P363" s="232"/>
      <c r="Q363" s="232"/>
      <c r="R363" s="232"/>
      <c r="S363" s="303">
        <f t="shared" si="54"/>
        <v>0</v>
      </c>
      <c r="T363" s="232"/>
      <c r="U363" s="232"/>
      <c r="V363" s="232"/>
      <c r="W363" s="232"/>
      <c r="X363" s="232"/>
    </row>
    <row r="364" spans="1:24" s="101" customFormat="1" ht="37.5" hidden="1" x14ac:dyDescent="0.3">
      <c r="A364" s="453">
        <v>307</v>
      </c>
      <c r="B364" s="218" t="s">
        <v>1555</v>
      </c>
      <c r="C364" s="219" t="s">
        <v>1556</v>
      </c>
      <c r="D364" s="220" t="s">
        <v>24</v>
      </c>
      <c r="E364" s="154" t="s">
        <v>2</v>
      </c>
      <c r="F364" s="151" t="s">
        <v>1557</v>
      </c>
      <c r="G364" s="151">
        <v>60</v>
      </c>
      <c r="H364" s="225" t="s">
        <v>337</v>
      </c>
      <c r="I364" s="221" t="s">
        <v>1377</v>
      </c>
      <c r="J364" s="308">
        <f t="shared" ref="J364:J367" si="59">SUM(K364:S364)</f>
        <v>24726</v>
      </c>
      <c r="K364" s="232">
        <v>6000</v>
      </c>
      <c r="L364" s="303">
        <f t="shared" si="53"/>
        <v>1626</v>
      </c>
      <c r="M364" s="232"/>
      <c r="N364" s="232">
        <v>11500</v>
      </c>
      <c r="O364" s="232"/>
      <c r="P364" s="232"/>
      <c r="Q364" s="232"/>
      <c r="R364" s="232"/>
      <c r="S364" s="303">
        <f t="shared" si="54"/>
        <v>5600</v>
      </c>
      <c r="T364" s="232"/>
      <c r="U364" s="232">
        <v>70</v>
      </c>
      <c r="V364" s="232">
        <v>70</v>
      </c>
      <c r="W364" s="232"/>
      <c r="X364" s="232"/>
    </row>
    <row r="365" spans="1:24" s="101" customFormat="1" ht="37.5" hidden="1" x14ac:dyDescent="0.3">
      <c r="A365" s="453">
        <v>308</v>
      </c>
      <c r="B365" s="218" t="s">
        <v>1555</v>
      </c>
      <c r="C365" s="219" t="s">
        <v>1558</v>
      </c>
      <c r="D365" s="220" t="s">
        <v>159</v>
      </c>
      <c r="E365" s="154" t="s">
        <v>2</v>
      </c>
      <c r="F365" s="151" t="s">
        <v>1557</v>
      </c>
      <c r="G365" s="151">
        <v>120</v>
      </c>
      <c r="H365" s="225" t="s">
        <v>337</v>
      </c>
      <c r="I365" s="221" t="s">
        <v>1377</v>
      </c>
      <c r="J365" s="308">
        <f t="shared" si="59"/>
        <v>24726</v>
      </c>
      <c r="K365" s="232">
        <v>6000</v>
      </c>
      <c r="L365" s="303">
        <f t="shared" si="53"/>
        <v>1626</v>
      </c>
      <c r="M365" s="232"/>
      <c r="N365" s="232">
        <v>11500</v>
      </c>
      <c r="O365" s="232"/>
      <c r="P365" s="232"/>
      <c r="Q365" s="232"/>
      <c r="R365" s="232"/>
      <c r="S365" s="303">
        <f t="shared" si="54"/>
        <v>5600</v>
      </c>
      <c r="T365" s="232"/>
      <c r="U365" s="232">
        <v>70</v>
      </c>
      <c r="V365" s="232">
        <v>70</v>
      </c>
      <c r="W365" s="232"/>
      <c r="X365" s="232"/>
    </row>
    <row r="366" spans="1:24" s="101" customFormat="1" ht="37.5" hidden="1" x14ac:dyDescent="0.3">
      <c r="A366" s="453">
        <v>309</v>
      </c>
      <c r="B366" s="218" t="s">
        <v>1555</v>
      </c>
      <c r="C366" s="219" t="s">
        <v>1559</v>
      </c>
      <c r="D366" s="220" t="s">
        <v>51</v>
      </c>
      <c r="E366" s="151" t="s">
        <v>0</v>
      </c>
      <c r="F366" s="151" t="s">
        <v>1557</v>
      </c>
      <c r="G366" s="151">
        <v>120</v>
      </c>
      <c r="H366" s="225" t="s">
        <v>337</v>
      </c>
      <c r="I366" s="221" t="s">
        <v>1377</v>
      </c>
      <c r="J366" s="308">
        <f t="shared" si="59"/>
        <v>24726</v>
      </c>
      <c r="K366" s="232">
        <v>6000</v>
      </c>
      <c r="L366" s="303">
        <f t="shared" si="53"/>
        <v>1626</v>
      </c>
      <c r="M366" s="232"/>
      <c r="N366" s="232">
        <v>11500</v>
      </c>
      <c r="O366" s="232"/>
      <c r="P366" s="232"/>
      <c r="Q366" s="232"/>
      <c r="R366" s="232"/>
      <c r="S366" s="303">
        <f t="shared" si="54"/>
        <v>5600</v>
      </c>
      <c r="T366" s="232"/>
      <c r="U366" s="232">
        <v>70</v>
      </c>
      <c r="V366" s="232">
        <v>70</v>
      </c>
      <c r="W366" s="232"/>
      <c r="X366" s="232"/>
    </row>
    <row r="367" spans="1:24" s="101" customFormat="1" ht="37.5" hidden="1" x14ac:dyDescent="0.3">
      <c r="A367" s="453">
        <v>310</v>
      </c>
      <c r="B367" s="218" t="s">
        <v>1555</v>
      </c>
      <c r="C367" s="219" t="s">
        <v>1560</v>
      </c>
      <c r="D367" s="220" t="s">
        <v>24</v>
      </c>
      <c r="E367" s="151" t="s">
        <v>6</v>
      </c>
      <c r="F367" s="151" t="s">
        <v>1557</v>
      </c>
      <c r="G367" s="151">
        <v>60</v>
      </c>
      <c r="H367" s="225" t="s">
        <v>337</v>
      </c>
      <c r="I367" s="221" t="s">
        <v>1377</v>
      </c>
      <c r="J367" s="308">
        <f t="shared" si="59"/>
        <v>24726</v>
      </c>
      <c r="K367" s="232">
        <v>6000</v>
      </c>
      <c r="L367" s="303">
        <f t="shared" si="53"/>
        <v>1626</v>
      </c>
      <c r="M367" s="232"/>
      <c r="N367" s="232">
        <v>11500</v>
      </c>
      <c r="O367" s="232"/>
      <c r="P367" s="232"/>
      <c r="Q367" s="232"/>
      <c r="R367" s="232"/>
      <c r="S367" s="303">
        <f t="shared" si="54"/>
        <v>5600</v>
      </c>
      <c r="T367" s="232"/>
      <c r="U367" s="232">
        <v>70</v>
      </c>
      <c r="V367" s="232">
        <v>70</v>
      </c>
      <c r="W367" s="232"/>
      <c r="X367" s="232"/>
    </row>
    <row r="368" spans="1:24" ht="20.25" hidden="1" x14ac:dyDescent="0.3">
      <c r="A368" s="578"/>
      <c r="B368" s="200" t="s">
        <v>1561</v>
      </c>
      <c r="C368" s="200" t="s">
        <v>1561</v>
      </c>
      <c r="D368" s="216"/>
      <c r="E368" s="216"/>
      <c r="F368" s="216"/>
      <c r="G368" s="217"/>
      <c r="H368" s="216"/>
      <c r="I368" s="221" t="s">
        <v>1377</v>
      </c>
      <c r="J368" s="336">
        <f t="shared" si="52"/>
        <v>0</v>
      </c>
      <c r="K368" s="232"/>
      <c r="L368" s="303">
        <f t="shared" si="53"/>
        <v>0</v>
      </c>
      <c r="M368" s="232"/>
      <c r="N368" s="232"/>
      <c r="O368" s="232"/>
      <c r="P368" s="232"/>
      <c r="Q368" s="232"/>
      <c r="R368" s="232"/>
      <c r="S368" s="303">
        <f t="shared" si="54"/>
        <v>0</v>
      </c>
      <c r="T368" s="232"/>
      <c r="U368" s="232"/>
      <c r="V368" s="232"/>
      <c r="W368" s="232"/>
      <c r="X368" s="232"/>
    </row>
    <row r="369" spans="1:24" s="101" customFormat="1" ht="20.25" hidden="1" x14ac:dyDescent="0.3">
      <c r="A369" s="453">
        <v>311</v>
      </c>
      <c r="B369" s="218" t="s">
        <v>1561</v>
      </c>
      <c r="C369" s="219" t="s">
        <v>1562</v>
      </c>
      <c r="D369" s="220"/>
      <c r="E369" s="154" t="s">
        <v>13</v>
      </c>
      <c r="F369" s="151" t="s">
        <v>172</v>
      </c>
      <c r="G369" s="151">
        <v>100</v>
      </c>
      <c r="H369" s="225" t="s">
        <v>337</v>
      </c>
      <c r="I369" s="221" t="s">
        <v>1377</v>
      </c>
      <c r="J369" s="308">
        <f t="shared" ref="J369" si="60">SUM(K369:S369)</f>
        <v>24726</v>
      </c>
      <c r="K369" s="232">
        <v>6000</v>
      </c>
      <c r="L369" s="303">
        <f t="shared" ref="L369" si="61">K369*27.1%</f>
        <v>1626</v>
      </c>
      <c r="M369" s="232"/>
      <c r="N369" s="232">
        <v>11500</v>
      </c>
      <c r="O369" s="232"/>
      <c r="P369" s="232"/>
      <c r="Q369" s="232"/>
      <c r="R369" s="232"/>
      <c r="S369" s="303">
        <f t="shared" ref="S369" si="62">T369*700+U369*72+V369*8+W369*10</f>
        <v>5600</v>
      </c>
      <c r="T369" s="232"/>
      <c r="U369" s="232">
        <v>70</v>
      </c>
      <c r="V369" s="232">
        <v>70</v>
      </c>
      <c r="W369" s="232"/>
      <c r="X369" s="232"/>
    </row>
    <row r="370" spans="1:24" ht="37.5" hidden="1" customHeight="1" x14ac:dyDescent="0.3">
      <c r="A370" s="578"/>
      <c r="B370" s="200" t="s">
        <v>92</v>
      </c>
      <c r="C370" s="264"/>
      <c r="D370" s="216"/>
      <c r="E370" s="216"/>
      <c r="F370" s="216"/>
      <c r="G370" s="217"/>
      <c r="H370" s="216"/>
      <c r="I370" s="228" t="s">
        <v>1373</v>
      </c>
      <c r="J370" s="336">
        <f t="shared" si="52"/>
        <v>0</v>
      </c>
      <c r="K370" s="232"/>
      <c r="L370" s="303">
        <f t="shared" si="53"/>
        <v>0</v>
      </c>
      <c r="M370" s="232"/>
      <c r="N370" s="232"/>
      <c r="O370" s="232"/>
      <c r="P370" s="232"/>
      <c r="Q370" s="232"/>
      <c r="R370" s="232"/>
      <c r="S370" s="303">
        <f t="shared" si="54"/>
        <v>0</v>
      </c>
      <c r="T370" s="232"/>
      <c r="U370" s="232"/>
      <c r="V370" s="232"/>
      <c r="W370" s="232"/>
      <c r="X370" s="232"/>
    </row>
    <row r="371" spans="1:24" s="101" customFormat="1" ht="56.25" hidden="1" x14ac:dyDescent="0.3">
      <c r="A371" s="453">
        <v>312</v>
      </c>
      <c r="B371" s="218" t="s">
        <v>92</v>
      </c>
      <c r="C371" s="219" t="s">
        <v>839</v>
      </c>
      <c r="D371" s="220" t="s">
        <v>3</v>
      </c>
      <c r="E371" s="154" t="s">
        <v>2</v>
      </c>
      <c r="F371" s="151" t="s">
        <v>177</v>
      </c>
      <c r="G371" s="151">
        <v>80</v>
      </c>
      <c r="H371" s="225" t="s">
        <v>337</v>
      </c>
      <c r="I371" s="228" t="s">
        <v>1373</v>
      </c>
      <c r="J371" s="336">
        <f t="shared" si="52"/>
        <v>48573.4</v>
      </c>
      <c r="K371" s="232">
        <v>15400</v>
      </c>
      <c r="L371" s="303">
        <f t="shared" si="53"/>
        <v>4173.4000000000005</v>
      </c>
      <c r="M371" s="232">
        <v>15000</v>
      </c>
      <c r="N371" s="232"/>
      <c r="O371" s="232"/>
      <c r="P371" s="232"/>
      <c r="Q371" s="232"/>
      <c r="R371" s="232">
        <v>500</v>
      </c>
      <c r="S371" s="303">
        <f>T371*700+U371*72+V371*8+W371*10</f>
        <v>13500</v>
      </c>
      <c r="T371" s="232">
        <v>9</v>
      </c>
      <c r="U371" s="232">
        <v>90</v>
      </c>
      <c r="V371" s="232">
        <v>90</v>
      </c>
      <c r="W371" s="232"/>
      <c r="X371" s="232"/>
    </row>
    <row r="372" spans="1:24" s="101" customFormat="1" ht="56.25" hidden="1" x14ac:dyDescent="0.3">
      <c r="A372" s="453">
        <f>1+A371</f>
        <v>313</v>
      </c>
      <c r="B372" s="218" t="s">
        <v>92</v>
      </c>
      <c r="C372" s="219" t="s">
        <v>840</v>
      </c>
      <c r="D372" s="220" t="s">
        <v>53</v>
      </c>
      <c r="E372" s="154" t="s">
        <v>16</v>
      </c>
      <c r="F372" s="151" t="s">
        <v>177</v>
      </c>
      <c r="G372" s="151">
        <v>80</v>
      </c>
      <c r="H372" s="225" t="s">
        <v>337</v>
      </c>
      <c r="I372" s="228" t="s">
        <v>1373</v>
      </c>
      <c r="J372" s="336">
        <f t="shared" si="52"/>
        <v>48573.4</v>
      </c>
      <c r="K372" s="232">
        <v>15400</v>
      </c>
      <c r="L372" s="303">
        <f t="shared" si="53"/>
        <v>4173.4000000000005</v>
      </c>
      <c r="M372" s="232">
        <v>15000</v>
      </c>
      <c r="N372" s="232"/>
      <c r="O372" s="232"/>
      <c r="P372" s="232"/>
      <c r="Q372" s="232"/>
      <c r="R372" s="232">
        <v>500</v>
      </c>
      <c r="S372" s="303">
        <f>T372*700+U372*72+V372*8+W372*10</f>
        <v>13500</v>
      </c>
      <c r="T372" s="232">
        <v>9</v>
      </c>
      <c r="U372" s="232">
        <v>90</v>
      </c>
      <c r="V372" s="232">
        <v>90</v>
      </c>
      <c r="W372" s="232"/>
      <c r="X372" s="232"/>
    </row>
    <row r="373" spans="1:24" s="101" customFormat="1" ht="56.25" hidden="1" x14ac:dyDescent="0.3">
      <c r="A373" s="453">
        <f t="shared" ref="A373:A374" si="63">1+A372</f>
        <v>314</v>
      </c>
      <c r="B373" s="218" t="s">
        <v>92</v>
      </c>
      <c r="C373" s="219" t="s">
        <v>509</v>
      </c>
      <c r="D373" s="220" t="s">
        <v>202</v>
      </c>
      <c r="E373" s="154" t="s">
        <v>0</v>
      </c>
      <c r="F373" s="151" t="s">
        <v>177</v>
      </c>
      <c r="G373" s="151">
        <v>120</v>
      </c>
      <c r="H373" s="225" t="s">
        <v>337</v>
      </c>
      <c r="I373" s="228" t="s">
        <v>1373</v>
      </c>
      <c r="J373" s="336"/>
      <c r="K373" s="232"/>
      <c r="L373" s="303"/>
      <c r="M373" s="232"/>
      <c r="N373" s="232"/>
      <c r="O373" s="232"/>
      <c r="P373" s="232"/>
      <c r="Q373" s="232"/>
      <c r="R373" s="232"/>
      <c r="S373" s="303"/>
      <c r="T373" s="232"/>
      <c r="U373" s="232"/>
      <c r="V373" s="232"/>
      <c r="W373" s="232"/>
      <c r="X373" s="232"/>
    </row>
    <row r="374" spans="1:24" s="101" customFormat="1" ht="37.5" hidden="1" x14ac:dyDescent="0.3">
      <c r="A374" s="453">
        <f t="shared" si="63"/>
        <v>315</v>
      </c>
      <c r="B374" s="218" t="s">
        <v>92</v>
      </c>
      <c r="C374" s="483" t="s">
        <v>841</v>
      </c>
      <c r="D374" s="155" t="s">
        <v>424</v>
      </c>
      <c r="E374" s="155" t="s">
        <v>10</v>
      </c>
      <c r="F374" s="151" t="s">
        <v>546</v>
      </c>
      <c r="G374" s="151">
        <v>80</v>
      </c>
      <c r="H374" s="225" t="s">
        <v>337</v>
      </c>
      <c r="I374" s="228" t="s">
        <v>1373</v>
      </c>
      <c r="J374" s="336">
        <f t="shared" si="52"/>
        <v>48573.4</v>
      </c>
      <c r="K374" s="232">
        <v>15400</v>
      </c>
      <c r="L374" s="303">
        <f t="shared" si="53"/>
        <v>4173.4000000000005</v>
      </c>
      <c r="M374" s="232">
        <v>15000</v>
      </c>
      <c r="N374" s="232"/>
      <c r="O374" s="232"/>
      <c r="P374" s="232"/>
      <c r="Q374" s="232"/>
      <c r="R374" s="232">
        <v>500</v>
      </c>
      <c r="S374" s="303">
        <f t="shared" ref="S374" si="64">T374*700+U374*72+V374*8+W374*10</f>
        <v>13500</v>
      </c>
      <c r="T374" s="232">
        <v>9</v>
      </c>
      <c r="U374" s="232">
        <v>90</v>
      </c>
      <c r="V374" s="232">
        <v>90</v>
      </c>
      <c r="W374" s="232"/>
      <c r="X374" s="232"/>
    </row>
    <row r="375" spans="1:24" ht="20.25" hidden="1" x14ac:dyDescent="0.3">
      <c r="A375" s="578"/>
      <c r="B375" s="200" t="s">
        <v>1439</v>
      </c>
      <c r="C375" s="200" t="s">
        <v>1439</v>
      </c>
      <c r="D375" s="216"/>
      <c r="E375" s="216"/>
      <c r="F375" s="216"/>
      <c r="G375" s="217"/>
      <c r="H375" s="216"/>
      <c r="I375" s="221" t="s">
        <v>1377</v>
      </c>
      <c r="J375" s="336">
        <f t="shared" si="52"/>
        <v>0</v>
      </c>
      <c r="K375" s="232"/>
      <c r="L375" s="303">
        <f t="shared" si="53"/>
        <v>0</v>
      </c>
      <c r="M375" s="232"/>
      <c r="N375" s="232"/>
      <c r="O375" s="232"/>
      <c r="P375" s="232"/>
      <c r="Q375" s="232"/>
      <c r="R375" s="232"/>
      <c r="S375" s="303">
        <f t="shared" si="54"/>
        <v>0</v>
      </c>
      <c r="T375" s="232"/>
      <c r="U375" s="232"/>
      <c r="V375" s="232"/>
      <c r="W375" s="232"/>
      <c r="X375" s="232"/>
    </row>
    <row r="376" spans="1:24" s="101" customFormat="1" ht="37.5" hidden="1" x14ac:dyDescent="0.3">
      <c r="A376" s="453">
        <v>316</v>
      </c>
      <c r="B376" s="218" t="s">
        <v>1439</v>
      </c>
      <c r="C376" s="219" t="s">
        <v>1563</v>
      </c>
      <c r="D376" s="151" t="s">
        <v>20</v>
      </c>
      <c r="E376" s="151" t="s">
        <v>29</v>
      </c>
      <c r="F376" s="151" t="s">
        <v>1564</v>
      </c>
      <c r="G376" s="151">
        <v>60</v>
      </c>
      <c r="H376" s="225" t="s">
        <v>337</v>
      </c>
      <c r="I376" s="221" t="s">
        <v>1377</v>
      </c>
      <c r="J376" s="308">
        <f t="shared" ref="J376:J378" si="65">SUM(K376:S376)</f>
        <v>71740</v>
      </c>
      <c r="K376" s="232">
        <v>20000</v>
      </c>
      <c r="L376" s="303">
        <f t="shared" si="53"/>
        <v>5420</v>
      </c>
      <c r="M376" s="232"/>
      <c r="N376" s="232">
        <v>20000</v>
      </c>
      <c r="O376" s="232"/>
      <c r="P376" s="232"/>
      <c r="Q376" s="232"/>
      <c r="R376" s="232">
        <v>10000</v>
      </c>
      <c r="S376" s="303">
        <f t="shared" si="54"/>
        <v>16320</v>
      </c>
      <c r="T376" s="232">
        <v>15</v>
      </c>
      <c r="U376" s="232">
        <v>72</v>
      </c>
      <c r="V376" s="232">
        <v>72</v>
      </c>
      <c r="W376" s="232">
        <v>6</v>
      </c>
      <c r="X376" s="232"/>
    </row>
    <row r="377" spans="1:24" s="101" customFormat="1" ht="37.5" hidden="1" x14ac:dyDescent="0.3">
      <c r="A377" s="453">
        <v>317</v>
      </c>
      <c r="B377" s="218" t="s">
        <v>1439</v>
      </c>
      <c r="C377" s="219" t="s">
        <v>1565</v>
      </c>
      <c r="D377" s="151" t="s">
        <v>159</v>
      </c>
      <c r="E377" s="151" t="s">
        <v>13</v>
      </c>
      <c r="F377" s="151" t="s">
        <v>1566</v>
      </c>
      <c r="G377" s="151">
        <v>60</v>
      </c>
      <c r="H377" s="225" t="s">
        <v>337</v>
      </c>
      <c r="I377" s="221" t="s">
        <v>1377</v>
      </c>
      <c r="J377" s="308">
        <f t="shared" si="65"/>
        <v>71740</v>
      </c>
      <c r="K377" s="232">
        <v>20000</v>
      </c>
      <c r="L377" s="303">
        <f t="shared" si="53"/>
        <v>5420</v>
      </c>
      <c r="M377" s="232"/>
      <c r="N377" s="232">
        <v>20000</v>
      </c>
      <c r="O377" s="232"/>
      <c r="P377" s="232"/>
      <c r="Q377" s="232"/>
      <c r="R377" s="232">
        <v>10000</v>
      </c>
      <c r="S377" s="303">
        <f t="shared" si="54"/>
        <v>16320</v>
      </c>
      <c r="T377" s="232">
        <v>15</v>
      </c>
      <c r="U377" s="232">
        <v>72</v>
      </c>
      <c r="V377" s="232">
        <v>72</v>
      </c>
      <c r="W377" s="232">
        <v>6</v>
      </c>
      <c r="X377" s="232"/>
    </row>
    <row r="378" spans="1:24" s="101" customFormat="1" ht="37.5" hidden="1" x14ac:dyDescent="0.3">
      <c r="A378" s="453">
        <v>318</v>
      </c>
      <c r="B378" s="218" t="s">
        <v>1439</v>
      </c>
      <c r="C378" s="219" t="s">
        <v>1567</v>
      </c>
      <c r="D378" s="228" t="s">
        <v>1492</v>
      </c>
      <c r="E378" s="151" t="s">
        <v>12</v>
      </c>
      <c r="F378" s="195" t="s">
        <v>1568</v>
      </c>
      <c r="G378" s="151">
        <v>100</v>
      </c>
      <c r="H378" s="225" t="s">
        <v>337</v>
      </c>
      <c r="I378" s="221" t="s">
        <v>1377</v>
      </c>
      <c r="J378" s="308">
        <f t="shared" si="65"/>
        <v>71740</v>
      </c>
      <c r="K378" s="232">
        <v>20000</v>
      </c>
      <c r="L378" s="303">
        <f t="shared" si="53"/>
        <v>5420</v>
      </c>
      <c r="M378" s="232"/>
      <c r="N378" s="232">
        <v>20000</v>
      </c>
      <c r="O378" s="232"/>
      <c r="P378" s="232"/>
      <c r="Q378" s="232"/>
      <c r="R378" s="232">
        <v>10000</v>
      </c>
      <c r="S378" s="303">
        <f t="shared" si="54"/>
        <v>16320</v>
      </c>
      <c r="T378" s="232">
        <v>15</v>
      </c>
      <c r="U378" s="232">
        <v>72</v>
      </c>
      <c r="V378" s="232">
        <v>72</v>
      </c>
      <c r="W378" s="232">
        <v>6</v>
      </c>
      <c r="X378" s="232"/>
    </row>
    <row r="379" spans="1:24" ht="56.25" hidden="1" customHeight="1" x14ac:dyDescent="0.3">
      <c r="A379" s="578"/>
      <c r="B379" s="200" t="s">
        <v>94</v>
      </c>
      <c r="C379" s="200"/>
      <c r="D379" s="216"/>
      <c r="E379" s="216"/>
      <c r="F379" s="216"/>
      <c r="G379" s="217"/>
      <c r="H379" s="216"/>
      <c r="I379" s="228" t="s">
        <v>1373</v>
      </c>
      <c r="J379" s="336">
        <f t="shared" si="52"/>
        <v>0</v>
      </c>
      <c r="K379" s="232"/>
      <c r="L379" s="303">
        <f t="shared" si="53"/>
        <v>0</v>
      </c>
      <c r="M379" s="232"/>
      <c r="N379" s="232"/>
      <c r="O379" s="232"/>
      <c r="P379" s="232"/>
      <c r="Q379" s="232"/>
      <c r="R379" s="232"/>
      <c r="S379" s="303">
        <f t="shared" si="54"/>
        <v>0</v>
      </c>
      <c r="T379" s="232"/>
      <c r="U379" s="232"/>
      <c r="V379" s="232"/>
      <c r="W379" s="232"/>
      <c r="X379" s="232"/>
    </row>
    <row r="380" spans="1:24" s="101" customFormat="1" ht="37.5" hidden="1" customHeight="1" x14ac:dyDescent="0.3">
      <c r="A380" s="453">
        <v>319</v>
      </c>
      <c r="B380" s="218" t="s">
        <v>94</v>
      </c>
      <c r="C380" s="278" t="s">
        <v>735</v>
      </c>
      <c r="D380" s="269" t="s">
        <v>736</v>
      </c>
      <c r="E380" s="155" t="s">
        <v>29</v>
      </c>
      <c r="F380" s="155" t="s">
        <v>59</v>
      </c>
      <c r="G380" s="155">
        <v>60</v>
      </c>
      <c r="H380" s="155" t="s">
        <v>337</v>
      </c>
      <c r="I380" s="228" t="s">
        <v>1373</v>
      </c>
      <c r="J380" s="308">
        <f t="shared" ref="J380:J385" si="66">SUM(K380:S380)</f>
        <v>2160</v>
      </c>
      <c r="K380" s="232"/>
      <c r="L380" s="303">
        <f t="shared" si="53"/>
        <v>0</v>
      </c>
      <c r="M380" s="232"/>
      <c r="N380" s="232"/>
      <c r="O380" s="232"/>
      <c r="P380" s="232"/>
      <c r="Q380" s="232"/>
      <c r="R380" s="232"/>
      <c r="S380" s="303">
        <f t="shared" si="54"/>
        <v>2160</v>
      </c>
      <c r="T380" s="232"/>
      <c r="U380" s="232">
        <v>27</v>
      </c>
      <c r="V380" s="232">
        <v>27</v>
      </c>
      <c r="W380" s="232"/>
      <c r="X380" s="232"/>
    </row>
    <row r="381" spans="1:24" s="101" customFormat="1" ht="37.5" hidden="1" customHeight="1" x14ac:dyDescent="0.3">
      <c r="A381" s="453">
        <f>1+A380</f>
        <v>320</v>
      </c>
      <c r="B381" s="218" t="s">
        <v>94</v>
      </c>
      <c r="C381" s="278" t="s">
        <v>737</v>
      </c>
      <c r="D381" s="155" t="s">
        <v>738</v>
      </c>
      <c r="E381" s="155" t="s">
        <v>13</v>
      </c>
      <c r="F381" s="155" t="s">
        <v>59</v>
      </c>
      <c r="G381" s="155">
        <v>150</v>
      </c>
      <c r="H381" s="155" t="s">
        <v>337</v>
      </c>
      <c r="I381" s="228" t="s">
        <v>1373</v>
      </c>
      <c r="J381" s="308">
        <f t="shared" si="66"/>
        <v>0</v>
      </c>
      <c r="K381" s="232"/>
      <c r="L381" s="303">
        <f t="shared" si="53"/>
        <v>0</v>
      </c>
      <c r="M381" s="232"/>
      <c r="N381" s="232"/>
      <c r="O381" s="232"/>
      <c r="P381" s="232"/>
      <c r="Q381" s="232"/>
      <c r="R381" s="232"/>
      <c r="S381" s="303">
        <f t="shared" si="54"/>
        <v>0</v>
      </c>
      <c r="T381" s="232"/>
      <c r="U381" s="232"/>
      <c r="V381" s="232"/>
      <c r="W381" s="232"/>
      <c r="X381" s="232"/>
    </row>
    <row r="382" spans="1:24" s="101" customFormat="1" ht="18.75" hidden="1" customHeight="1" x14ac:dyDescent="0.3">
      <c r="A382" s="453">
        <f t="shared" ref="A382:A385" si="67">1+A381</f>
        <v>321</v>
      </c>
      <c r="B382" s="218" t="s">
        <v>94</v>
      </c>
      <c r="C382" s="278" t="s">
        <v>739</v>
      </c>
      <c r="D382" s="255" t="s">
        <v>740</v>
      </c>
      <c r="E382" s="155" t="s">
        <v>2</v>
      </c>
      <c r="F382" s="155" t="s">
        <v>59</v>
      </c>
      <c r="G382" s="155">
        <v>60</v>
      </c>
      <c r="H382" s="155" t="s">
        <v>337</v>
      </c>
      <c r="I382" s="228" t="s">
        <v>1373</v>
      </c>
      <c r="J382" s="308">
        <f t="shared" si="66"/>
        <v>2160</v>
      </c>
      <c r="K382" s="232"/>
      <c r="L382" s="303">
        <f t="shared" si="53"/>
        <v>0</v>
      </c>
      <c r="M382" s="232"/>
      <c r="N382" s="232"/>
      <c r="O382" s="232"/>
      <c r="P382" s="232"/>
      <c r="Q382" s="232"/>
      <c r="R382" s="232"/>
      <c r="S382" s="303">
        <f t="shared" si="54"/>
        <v>2160</v>
      </c>
      <c r="T382" s="232"/>
      <c r="U382" s="232">
        <v>27</v>
      </c>
      <c r="V382" s="232">
        <v>27</v>
      </c>
      <c r="W382" s="232"/>
      <c r="X382" s="232"/>
    </row>
    <row r="383" spans="1:24" s="101" customFormat="1" ht="56.25" hidden="1" customHeight="1" x14ac:dyDescent="0.3">
      <c r="A383" s="453">
        <f t="shared" si="67"/>
        <v>322</v>
      </c>
      <c r="B383" s="218" t="s">
        <v>94</v>
      </c>
      <c r="C383" s="278" t="s">
        <v>741</v>
      </c>
      <c r="D383" s="255" t="s">
        <v>742</v>
      </c>
      <c r="E383" s="155" t="s">
        <v>16</v>
      </c>
      <c r="F383" s="155" t="s">
        <v>59</v>
      </c>
      <c r="G383" s="155">
        <v>50</v>
      </c>
      <c r="H383" s="155" t="s">
        <v>337</v>
      </c>
      <c r="I383" s="228" t="s">
        <v>1373</v>
      </c>
      <c r="J383" s="308">
        <f t="shared" si="66"/>
        <v>1200</v>
      </c>
      <c r="K383" s="232"/>
      <c r="L383" s="303">
        <f t="shared" si="53"/>
        <v>0</v>
      </c>
      <c r="M383" s="232"/>
      <c r="N383" s="232"/>
      <c r="O383" s="232"/>
      <c r="P383" s="232"/>
      <c r="Q383" s="232"/>
      <c r="R383" s="232"/>
      <c r="S383" s="303">
        <f t="shared" si="54"/>
        <v>1200</v>
      </c>
      <c r="T383" s="232"/>
      <c r="U383" s="232">
        <v>15</v>
      </c>
      <c r="V383" s="232">
        <v>15</v>
      </c>
      <c r="W383" s="232"/>
      <c r="X383" s="232"/>
    </row>
    <row r="384" spans="1:24" s="101" customFormat="1" ht="37.5" hidden="1" x14ac:dyDescent="0.3">
      <c r="A384" s="453">
        <f t="shared" si="67"/>
        <v>323</v>
      </c>
      <c r="B384" s="218" t="s">
        <v>94</v>
      </c>
      <c r="C384" s="278" t="s">
        <v>743</v>
      </c>
      <c r="D384" s="255" t="s">
        <v>76</v>
      </c>
      <c r="E384" s="155" t="s">
        <v>10</v>
      </c>
      <c r="F384" s="155" t="s">
        <v>59</v>
      </c>
      <c r="G384" s="155">
        <v>50</v>
      </c>
      <c r="H384" s="155" t="s">
        <v>337</v>
      </c>
      <c r="I384" s="225" t="s">
        <v>1373</v>
      </c>
      <c r="J384" s="308">
        <f t="shared" si="66"/>
        <v>2400</v>
      </c>
      <c r="K384" s="232"/>
      <c r="L384" s="303">
        <f t="shared" si="53"/>
        <v>0</v>
      </c>
      <c r="M384" s="232"/>
      <c r="N384" s="232"/>
      <c r="O384" s="232"/>
      <c r="P384" s="232"/>
      <c r="Q384" s="232"/>
      <c r="R384" s="232"/>
      <c r="S384" s="303">
        <f t="shared" si="54"/>
        <v>2400</v>
      </c>
      <c r="T384" s="232"/>
      <c r="U384" s="232">
        <v>30</v>
      </c>
      <c r="V384" s="232">
        <v>30</v>
      </c>
      <c r="W384" s="232"/>
      <c r="X384" s="232"/>
    </row>
    <row r="385" spans="1:24" s="101" customFormat="1" ht="56.25" hidden="1" customHeight="1" x14ac:dyDescent="0.3">
      <c r="A385" s="453">
        <f t="shared" si="67"/>
        <v>324</v>
      </c>
      <c r="B385" s="218" t="s">
        <v>94</v>
      </c>
      <c r="C385" s="278" t="s">
        <v>744</v>
      </c>
      <c r="D385" s="255" t="s">
        <v>225</v>
      </c>
      <c r="E385" s="155" t="s">
        <v>12</v>
      </c>
      <c r="F385" s="155" t="s">
        <v>59</v>
      </c>
      <c r="G385" s="155">
        <v>60</v>
      </c>
      <c r="H385" s="155" t="s">
        <v>337</v>
      </c>
      <c r="I385" s="228" t="s">
        <v>1373</v>
      </c>
      <c r="J385" s="308">
        <f t="shared" si="66"/>
        <v>2400</v>
      </c>
      <c r="K385" s="232"/>
      <c r="L385" s="303">
        <f t="shared" si="53"/>
        <v>0</v>
      </c>
      <c r="M385" s="232"/>
      <c r="N385" s="232"/>
      <c r="O385" s="232"/>
      <c r="P385" s="232"/>
      <c r="Q385" s="232"/>
      <c r="R385" s="232"/>
      <c r="S385" s="303">
        <f t="shared" si="54"/>
        <v>2400</v>
      </c>
      <c r="T385" s="232"/>
      <c r="U385" s="232">
        <v>30</v>
      </c>
      <c r="V385" s="232">
        <v>30</v>
      </c>
      <c r="W385" s="232"/>
      <c r="X385" s="232"/>
    </row>
    <row r="386" spans="1:24" s="101" customFormat="1" ht="56.25" hidden="1" customHeight="1" x14ac:dyDescent="0.3">
      <c r="A386" s="578"/>
      <c r="B386" s="200" t="s">
        <v>431</v>
      </c>
      <c r="C386" s="264"/>
      <c r="D386" s="584"/>
      <c r="E386" s="273"/>
      <c r="F386" s="273"/>
      <c r="G386" s="273"/>
      <c r="H386" s="273"/>
      <c r="I386" s="228"/>
      <c r="J386" s="308"/>
      <c r="K386" s="232"/>
      <c r="L386" s="303"/>
      <c r="M386" s="232"/>
      <c r="N386" s="232"/>
      <c r="O386" s="232"/>
      <c r="P386" s="232"/>
      <c r="Q386" s="232"/>
      <c r="R386" s="232"/>
      <c r="S386" s="303"/>
      <c r="T386" s="232"/>
      <c r="U386" s="232"/>
      <c r="V386" s="232"/>
      <c r="W386" s="232"/>
      <c r="X386" s="232"/>
    </row>
    <row r="387" spans="1:24" s="101" customFormat="1" ht="56.25" hidden="1" x14ac:dyDescent="0.3">
      <c r="A387" s="453">
        <v>325</v>
      </c>
      <c r="B387" s="218" t="s">
        <v>431</v>
      </c>
      <c r="C387" s="219" t="s">
        <v>282</v>
      </c>
      <c r="D387" s="220" t="s">
        <v>747</v>
      </c>
      <c r="E387" s="154" t="s">
        <v>429</v>
      </c>
      <c r="F387" s="151" t="s">
        <v>263</v>
      </c>
      <c r="G387" s="151">
        <v>300</v>
      </c>
      <c r="H387" s="225" t="s">
        <v>337</v>
      </c>
      <c r="I387" s="228" t="s">
        <v>1373</v>
      </c>
      <c r="J387" s="336">
        <f t="shared" si="52"/>
        <v>51697</v>
      </c>
      <c r="K387" s="232">
        <v>7000</v>
      </c>
      <c r="L387" s="303">
        <f t="shared" si="53"/>
        <v>1897.0000000000002</v>
      </c>
      <c r="M387" s="232">
        <v>15000</v>
      </c>
      <c r="N387" s="232"/>
      <c r="O387" s="232"/>
      <c r="P387" s="232"/>
      <c r="Q387" s="232"/>
      <c r="R387" s="232">
        <v>500</v>
      </c>
      <c r="S387" s="303">
        <f t="shared" si="54"/>
        <v>27300</v>
      </c>
      <c r="T387" s="232">
        <v>15</v>
      </c>
      <c r="U387" s="232">
        <v>210</v>
      </c>
      <c r="V387" s="232">
        <v>210</v>
      </c>
      <c r="W387" s="232"/>
      <c r="X387" s="232"/>
    </row>
    <row r="388" spans="1:24" s="101" customFormat="1" ht="56.25" hidden="1" x14ac:dyDescent="0.3">
      <c r="A388" s="453">
        <v>326</v>
      </c>
      <c r="B388" s="218" t="s">
        <v>431</v>
      </c>
      <c r="C388" s="219" t="s">
        <v>748</v>
      </c>
      <c r="D388" s="220" t="s">
        <v>490</v>
      </c>
      <c r="E388" s="151" t="s">
        <v>36</v>
      </c>
      <c r="F388" s="151" t="s">
        <v>263</v>
      </c>
      <c r="G388" s="151">
        <v>350</v>
      </c>
      <c r="H388" s="225" t="s">
        <v>337</v>
      </c>
      <c r="I388" s="228" t="s">
        <v>1373</v>
      </c>
      <c r="J388" s="336">
        <f t="shared" si="52"/>
        <v>51697</v>
      </c>
      <c r="K388" s="232">
        <v>7000</v>
      </c>
      <c r="L388" s="303">
        <f t="shared" si="53"/>
        <v>1897.0000000000002</v>
      </c>
      <c r="M388" s="232">
        <v>15000</v>
      </c>
      <c r="N388" s="232"/>
      <c r="O388" s="232"/>
      <c r="P388" s="232"/>
      <c r="Q388" s="232"/>
      <c r="R388" s="232">
        <v>500</v>
      </c>
      <c r="S388" s="303">
        <f t="shared" si="54"/>
        <v>27300</v>
      </c>
      <c r="T388" s="232">
        <v>15</v>
      </c>
      <c r="U388" s="232">
        <v>210</v>
      </c>
      <c r="V388" s="232">
        <v>210</v>
      </c>
      <c r="W388" s="232"/>
      <c r="X388" s="232"/>
    </row>
    <row r="389" spans="1:24" ht="56.25" hidden="1" customHeight="1" x14ac:dyDescent="0.3">
      <c r="A389" s="578"/>
      <c r="B389" s="240" t="s">
        <v>114</v>
      </c>
      <c r="C389" s="261"/>
      <c r="D389" s="252"/>
      <c r="E389" s="252"/>
      <c r="F389" s="252"/>
      <c r="G389" s="253"/>
      <c r="H389" s="252"/>
      <c r="I389" s="225" t="s">
        <v>1374</v>
      </c>
      <c r="J389" s="336">
        <f t="shared" si="52"/>
        <v>0</v>
      </c>
      <c r="K389" s="232"/>
      <c r="L389" s="303">
        <f t="shared" si="53"/>
        <v>0</v>
      </c>
      <c r="M389" s="232"/>
      <c r="N389" s="232"/>
      <c r="O389" s="232"/>
      <c r="P389" s="232"/>
      <c r="Q389" s="232"/>
      <c r="R389" s="232"/>
      <c r="S389" s="303">
        <f t="shared" si="54"/>
        <v>0</v>
      </c>
      <c r="T389" s="232"/>
      <c r="U389" s="232"/>
      <c r="V389" s="232"/>
      <c r="W389" s="232"/>
      <c r="X389" s="232"/>
    </row>
    <row r="390" spans="1:24" s="101" customFormat="1" ht="37.5" hidden="1" x14ac:dyDescent="0.3">
      <c r="A390" s="453">
        <v>327</v>
      </c>
      <c r="B390" s="248" t="s">
        <v>114</v>
      </c>
      <c r="C390" s="248" t="s">
        <v>1235</v>
      </c>
      <c r="D390" s="279"/>
      <c r="E390" s="248" t="s">
        <v>1236</v>
      </c>
      <c r="F390" s="248" t="s">
        <v>1237</v>
      </c>
      <c r="G390" s="280">
        <v>600</v>
      </c>
      <c r="H390" s="456" t="s">
        <v>344</v>
      </c>
      <c r="I390" s="225" t="s">
        <v>1374</v>
      </c>
      <c r="J390" s="337">
        <f t="shared" ref="J390:J399" si="68">SUM(K390:S390)</f>
        <v>15860</v>
      </c>
      <c r="K390" s="232"/>
      <c r="L390" s="303">
        <f t="shared" si="53"/>
        <v>0</v>
      </c>
      <c r="M390" s="232"/>
      <c r="N390" s="232"/>
      <c r="O390" s="232"/>
      <c r="P390" s="232"/>
      <c r="Q390" s="232"/>
      <c r="R390" s="232">
        <v>2000</v>
      </c>
      <c r="S390" s="303">
        <f t="shared" si="54"/>
        <v>13860</v>
      </c>
      <c r="T390" s="232">
        <v>6</v>
      </c>
      <c r="U390" s="232">
        <v>120</v>
      </c>
      <c r="V390" s="232">
        <v>120</v>
      </c>
      <c r="W390" s="232">
        <v>6</v>
      </c>
      <c r="X390" s="232"/>
    </row>
    <row r="391" spans="1:24" s="101" customFormat="1" ht="37.5" hidden="1" x14ac:dyDescent="0.3">
      <c r="A391" s="453">
        <f>1+A390</f>
        <v>328</v>
      </c>
      <c r="B391" s="248" t="s">
        <v>114</v>
      </c>
      <c r="C391" s="248" t="s">
        <v>1238</v>
      </c>
      <c r="D391" s="279" t="s">
        <v>1239</v>
      </c>
      <c r="E391" s="281" t="s">
        <v>0</v>
      </c>
      <c r="F391" s="248" t="s">
        <v>1240</v>
      </c>
      <c r="G391" s="280">
        <v>250</v>
      </c>
      <c r="H391" s="456" t="s">
        <v>1081</v>
      </c>
      <c r="I391" s="225" t="s">
        <v>1374</v>
      </c>
      <c r="J391" s="337">
        <f t="shared" si="68"/>
        <v>192700</v>
      </c>
      <c r="K391" s="232">
        <v>70000</v>
      </c>
      <c r="L391" s="303">
        <f t="shared" si="53"/>
        <v>18970</v>
      </c>
      <c r="M391" s="317">
        <f>1700*3*17</f>
        <v>86700</v>
      </c>
      <c r="N391" s="232"/>
      <c r="O391" s="232">
        <v>5000</v>
      </c>
      <c r="P391" s="232">
        <v>10000</v>
      </c>
      <c r="Q391" s="232"/>
      <c r="R391" s="232">
        <v>2000</v>
      </c>
      <c r="S391" s="303">
        <f t="shared" si="54"/>
        <v>30</v>
      </c>
      <c r="T391" s="232">
        <v>0</v>
      </c>
      <c r="U391" s="232">
        <v>0</v>
      </c>
      <c r="V391" s="232">
        <v>0</v>
      </c>
      <c r="W391" s="232">
        <v>3</v>
      </c>
      <c r="X391" s="232"/>
    </row>
    <row r="392" spans="1:24" s="101" customFormat="1" ht="37.5" hidden="1" x14ac:dyDescent="0.3">
      <c r="A392" s="453">
        <f t="shared" ref="A392:A399" si="69">1+A391</f>
        <v>329</v>
      </c>
      <c r="B392" s="248" t="s">
        <v>114</v>
      </c>
      <c r="C392" s="248" t="s">
        <v>1241</v>
      </c>
      <c r="D392" s="282" t="s">
        <v>554</v>
      </c>
      <c r="E392" s="281" t="s">
        <v>10</v>
      </c>
      <c r="F392" s="248" t="s">
        <v>1242</v>
      </c>
      <c r="G392" s="280">
        <v>120</v>
      </c>
      <c r="H392" s="456" t="s">
        <v>1081</v>
      </c>
      <c r="I392" s="225" t="s">
        <v>1374</v>
      </c>
      <c r="J392" s="337">
        <f t="shared" si="68"/>
        <v>73250</v>
      </c>
      <c r="K392" s="232">
        <v>20000</v>
      </c>
      <c r="L392" s="303">
        <f t="shared" si="53"/>
        <v>5420</v>
      </c>
      <c r="M392" s="317">
        <f>1700*17</f>
        <v>28900</v>
      </c>
      <c r="N392" s="232"/>
      <c r="O392" s="232">
        <v>5000</v>
      </c>
      <c r="P392" s="232">
        <v>5000</v>
      </c>
      <c r="Q392" s="232"/>
      <c r="R392" s="232">
        <v>2000</v>
      </c>
      <c r="S392" s="303">
        <f t="shared" si="54"/>
        <v>6930</v>
      </c>
      <c r="T392" s="232">
        <v>3</v>
      </c>
      <c r="U392" s="232">
        <v>60</v>
      </c>
      <c r="V392" s="232">
        <v>60</v>
      </c>
      <c r="W392" s="232">
        <v>3</v>
      </c>
      <c r="X392" s="232" t="s">
        <v>1946</v>
      </c>
    </row>
    <row r="393" spans="1:24" s="101" customFormat="1" ht="37.5" hidden="1" x14ac:dyDescent="0.3">
      <c r="A393" s="453">
        <f t="shared" si="69"/>
        <v>330</v>
      </c>
      <c r="B393" s="248" t="s">
        <v>114</v>
      </c>
      <c r="C393" s="248" t="s">
        <v>1243</v>
      </c>
      <c r="D393" s="282" t="s">
        <v>554</v>
      </c>
      <c r="E393" s="281" t="s">
        <v>0</v>
      </c>
      <c r="F393" s="248" t="s">
        <v>1240</v>
      </c>
      <c r="G393" s="280">
        <v>250</v>
      </c>
      <c r="H393" s="456" t="s">
        <v>1081</v>
      </c>
      <c r="I393" s="225" t="s">
        <v>1374</v>
      </c>
      <c r="J393" s="337">
        <f t="shared" si="68"/>
        <v>192700</v>
      </c>
      <c r="K393" s="232">
        <v>70000</v>
      </c>
      <c r="L393" s="303">
        <f t="shared" si="53"/>
        <v>18970</v>
      </c>
      <c r="M393" s="317">
        <f>1700*3*17</f>
        <v>86700</v>
      </c>
      <c r="N393" s="232"/>
      <c r="O393" s="232">
        <v>5000</v>
      </c>
      <c r="P393" s="232">
        <v>10000</v>
      </c>
      <c r="Q393" s="232"/>
      <c r="R393" s="232">
        <v>2000</v>
      </c>
      <c r="S393" s="303">
        <f t="shared" si="54"/>
        <v>30</v>
      </c>
      <c r="T393" s="232">
        <v>0</v>
      </c>
      <c r="U393" s="232">
        <v>0</v>
      </c>
      <c r="V393" s="232">
        <v>0</v>
      </c>
      <c r="W393" s="232">
        <v>3</v>
      </c>
      <c r="X393" s="232"/>
    </row>
    <row r="394" spans="1:24" s="101" customFormat="1" ht="37.5" hidden="1" x14ac:dyDescent="0.3">
      <c r="A394" s="453">
        <f t="shared" si="69"/>
        <v>331</v>
      </c>
      <c r="B394" s="248" t="s">
        <v>114</v>
      </c>
      <c r="C394" s="248" t="s">
        <v>1244</v>
      </c>
      <c r="D394" s="279" t="s">
        <v>1239</v>
      </c>
      <c r="E394" s="281" t="s">
        <v>268</v>
      </c>
      <c r="F394" s="248" t="s">
        <v>1242</v>
      </c>
      <c r="G394" s="280">
        <v>120</v>
      </c>
      <c r="H394" s="456" t="s">
        <v>1081</v>
      </c>
      <c r="I394" s="225" t="s">
        <v>1374</v>
      </c>
      <c r="J394" s="337">
        <f t="shared" si="68"/>
        <v>73250</v>
      </c>
      <c r="K394" s="232">
        <v>20000</v>
      </c>
      <c r="L394" s="303">
        <f t="shared" si="53"/>
        <v>5420</v>
      </c>
      <c r="M394" s="317">
        <f>1700*17</f>
        <v>28900</v>
      </c>
      <c r="N394" s="232"/>
      <c r="O394" s="232">
        <v>5000</v>
      </c>
      <c r="P394" s="232">
        <v>5000</v>
      </c>
      <c r="Q394" s="232"/>
      <c r="R394" s="232">
        <v>2000</v>
      </c>
      <c r="S394" s="303">
        <f t="shared" si="54"/>
        <v>6930</v>
      </c>
      <c r="T394" s="232">
        <v>3</v>
      </c>
      <c r="U394" s="232">
        <v>60</v>
      </c>
      <c r="V394" s="232">
        <v>60</v>
      </c>
      <c r="W394" s="232">
        <v>3</v>
      </c>
      <c r="X394" s="232"/>
    </row>
    <row r="395" spans="1:24" s="101" customFormat="1" ht="37.5" hidden="1" x14ac:dyDescent="0.3">
      <c r="A395" s="453">
        <f t="shared" si="69"/>
        <v>332</v>
      </c>
      <c r="B395" s="248" t="s">
        <v>114</v>
      </c>
      <c r="C395" s="248" t="s">
        <v>1245</v>
      </c>
      <c r="D395" s="282" t="s">
        <v>554</v>
      </c>
      <c r="E395" s="281" t="s">
        <v>0</v>
      </c>
      <c r="F395" s="248" t="s">
        <v>1240</v>
      </c>
      <c r="G395" s="280">
        <v>250</v>
      </c>
      <c r="H395" s="456" t="s">
        <v>1081</v>
      </c>
      <c r="I395" s="225" t="s">
        <v>1374</v>
      </c>
      <c r="J395" s="337">
        <f t="shared" si="68"/>
        <v>187700</v>
      </c>
      <c r="K395" s="232">
        <v>70000</v>
      </c>
      <c r="L395" s="303">
        <f t="shared" ref="L395:L399" si="70">K395*27.1%</f>
        <v>18970</v>
      </c>
      <c r="M395" s="317">
        <f>1700*3*17</f>
        <v>86700</v>
      </c>
      <c r="N395" s="232"/>
      <c r="O395" s="232">
        <v>5000</v>
      </c>
      <c r="P395" s="232">
        <v>5000</v>
      </c>
      <c r="Q395" s="232"/>
      <c r="R395" s="232">
        <v>2000</v>
      </c>
      <c r="S395" s="303">
        <f t="shared" ref="S395:S399" si="71">T395*700+U395*72+V395*8+W395*10</f>
        <v>30</v>
      </c>
      <c r="T395" s="232">
        <v>0</v>
      </c>
      <c r="U395" s="232">
        <v>0</v>
      </c>
      <c r="V395" s="232">
        <v>0</v>
      </c>
      <c r="W395" s="232">
        <v>3</v>
      </c>
      <c r="X395" s="232"/>
    </row>
    <row r="396" spans="1:24" s="101" customFormat="1" ht="37.5" hidden="1" x14ac:dyDescent="0.3">
      <c r="A396" s="453">
        <f t="shared" si="69"/>
        <v>333</v>
      </c>
      <c r="B396" s="248" t="s">
        <v>114</v>
      </c>
      <c r="C396" s="248" t="s">
        <v>1246</v>
      </c>
      <c r="D396" s="282" t="s">
        <v>554</v>
      </c>
      <c r="E396" s="281" t="s">
        <v>788</v>
      </c>
      <c r="F396" s="248" t="s">
        <v>1242</v>
      </c>
      <c r="G396" s="280">
        <v>120</v>
      </c>
      <c r="H396" s="456" t="s">
        <v>1081</v>
      </c>
      <c r="I396" s="225" t="s">
        <v>1374</v>
      </c>
      <c r="J396" s="337">
        <f t="shared" si="68"/>
        <v>73250</v>
      </c>
      <c r="K396" s="232">
        <v>20000</v>
      </c>
      <c r="L396" s="303">
        <f t="shared" si="70"/>
        <v>5420</v>
      </c>
      <c r="M396" s="317">
        <f>1700*17</f>
        <v>28900</v>
      </c>
      <c r="N396" s="232"/>
      <c r="O396" s="232">
        <v>5000</v>
      </c>
      <c r="P396" s="232">
        <v>5000</v>
      </c>
      <c r="Q396" s="232"/>
      <c r="R396" s="232">
        <v>2000</v>
      </c>
      <c r="S396" s="303">
        <f t="shared" si="71"/>
        <v>6930</v>
      </c>
      <c r="T396" s="232">
        <v>3</v>
      </c>
      <c r="U396" s="232">
        <v>60</v>
      </c>
      <c r="V396" s="232">
        <v>60</v>
      </c>
      <c r="W396" s="232">
        <v>3</v>
      </c>
      <c r="X396" s="232"/>
    </row>
    <row r="397" spans="1:24" s="101" customFormat="1" ht="37.5" hidden="1" x14ac:dyDescent="0.3">
      <c r="A397" s="453">
        <f t="shared" si="69"/>
        <v>334</v>
      </c>
      <c r="B397" s="248" t="s">
        <v>114</v>
      </c>
      <c r="C397" s="248" t="s">
        <v>1248</v>
      </c>
      <c r="D397" s="279" t="s">
        <v>1239</v>
      </c>
      <c r="E397" s="281" t="s">
        <v>16</v>
      </c>
      <c r="F397" s="248" t="s">
        <v>1247</v>
      </c>
      <c r="G397" s="280">
        <v>600</v>
      </c>
      <c r="H397" s="456" t="s">
        <v>337</v>
      </c>
      <c r="I397" s="225" t="s">
        <v>1374</v>
      </c>
      <c r="J397" s="337">
        <f t="shared" si="68"/>
        <v>66350</v>
      </c>
      <c r="K397" s="232">
        <v>20000</v>
      </c>
      <c r="L397" s="303">
        <f t="shared" si="70"/>
        <v>5420</v>
      </c>
      <c r="M397" s="317">
        <f t="shared" ref="M397:M398" si="72">1700*17</f>
        <v>28900</v>
      </c>
      <c r="N397" s="232"/>
      <c r="O397" s="232">
        <v>5000</v>
      </c>
      <c r="P397" s="232">
        <v>5000</v>
      </c>
      <c r="Q397" s="232"/>
      <c r="R397" s="232">
        <v>2000</v>
      </c>
      <c r="S397" s="303">
        <f t="shared" si="71"/>
        <v>30</v>
      </c>
      <c r="T397" s="232">
        <v>0</v>
      </c>
      <c r="U397" s="232">
        <v>0</v>
      </c>
      <c r="V397" s="232">
        <v>0</v>
      </c>
      <c r="W397" s="232">
        <v>3</v>
      </c>
      <c r="X397" s="232"/>
    </row>
    <row r="398" spans="1:24" s="101" customFormat="1" ht="37.5" hidden="1" x14ac:dyDescent="0.3">
      <c r="A398" s="453">
        <f t="shared" si="69"/>
        <v>335</v>
      </c>
      <c r="B398" s="248" t="s">
        <v>114</v>
      </c>
      <c r="C398" s="248" t="s">
        <v>1249</v>
      </c>
      <c r="D398" s="282" t="s">
        <v>554</v>
      </c>
      <c r="E398" s="281" t="s">
        <v>18</v>
      </c>
      <c r="F398" s="248" t="s">
        <v>59</v>
      </c>
      <c r="G398" s="280">
        <v>90</v>
      </c>
      <c r="H398" s="456" t="s">
        <v>1081</v>
      </c>
      <c r="I398" s="225" t="s">
        <v>1374</v>
      </c>
      <c r="J398" s="337">
        <f t="shared" si="68"/>
        <v>56895</v>
      </c>
      <c r="K398" s="232">
        <v>15000</v>
      </c>
      <c r="L398" s="303">
        <f t="shared" si="70"/>
        <v>4065.0000000000005</v>
      </c>
      <c r="M398" s="317">
        <f t="shared" si="72"/>
        <v>28900</v>
      </c>
      <c r="N398" s="232"/>
      <c r="O398" s="232"/>
      <c r="P398" s="232"/>
      <c r="Q398" s="232"/>
      <c r="R398" s="232">
        <v>2000</v>
      </c>
      <c r="S398" s="303">
        <f t="shared" si="71"/>
        <v>6930</v>
      </c>
      <c r="T398" s="232">
        <v>3</v>
      </c>
      <c r="U398" s="232">
        <v>60</v>
      </c>
      <c r="V398" s="232">
        <v>60</v>
      </c>
      <c r="W398" s="232">
        <v>3</v>
      </c>
      <c r="X398" s="232"/>
    </row>
    <row r="399" spans="1:24" s="101" customFormat="1" ht="20.25" hidden="1" x14ac:dyDescent="0.3">
      <c r="A399" s="453">
        <f t="shared" si="69"/>
        <v>336</v>
      </c>
      <c r="B399" s="248" t="s">
        <v>114</v>
      </c>
      <c r="C399" s="248" t="s">
        <v>1250</v>
      </c>
      <c r="D399" s="282" t="s">
        <v>554</v>
      </c>
      <c r="E399" s="281" t="s">
        <v>0</v>
      </c>
      <c r="F399" s="248" t="s">
        <v>59</v>
      </c>
      <c r="G399" s="280">
        <v>60</v>
      </c>
      <c r="H399" s="456" t="s">
        <v>1081</v>
      </c>
      <c r="I399" s="225" t="s">
        <v>1374</v>
      </c>
      <c r="J399" s="337">
        <f t="shared" si="68"/>
        <v>67995</v>
      </c>
      <c r="K399" s="340">
        <v>15000</v>
      </c>
      <c r="L399" s="303">
        <f t="shared" si="70"/>
        <v>4065.0000000000005</v>
      </c>
      <c r="M399" s="232"/>
      <c r="N399" s="232">
        <f>20*2000</f>
        <v>40000</v>
      </c>
      <c r="O399" s="232"/>
      <c r="P399" s="232"/>
      <c r="Q399" s="232"/>
      <c r="R399" s="232">
        <v>2000</v>
      </c>
      <c r="S399" s="303">
        <f t="shared" si="71"/>
        <v>6930</v>
      </c>
      <c r="T399" s="232">
        <v>3</v>
      </c>
      <c r="U399" s="232">
        <v>60</v>
      </c>
      <c r="V399" s="232">
        <v>60</v>
      </c>
      <c r="W399" s="232">
        <v>3</v>
      </c>
      <c r="X399" s="232"/>
    </row>
    <row r="400" spans="1:24" ht="56.25" hidden="1" customHeight="1" x14ac:dyDescent="0.3">
      <c r="A400" s="578"/>
      <c r="B400" s="240" t="s">
        <v>1569</v>
      </c>
      <c r="C400" s="261"/>
      <c r="D400" s="252"/>
      <c r="E400" s="252"/>
      <c r="F400" s="252"/>
      <c r="G400" s="253"/>
      <c r="H400" s="252"/>
      <c r="I400" s="225" t="s">
        <v>1374</v>
      </c>
      <c r="J400" s="336">
        <f t="shared" ref="J400:J438" si="73">SUM(K400:S400)</f>
        <v>0</v>
      </c>
      <c r="K400" s="232"/>
      <c r="L400" s="303">
        <f t="shared" ref="L400:L438" si="74">K400*27.1%</f>
        <v>0</v>
      </c>
      <c r="M400" s="232"/>
      <c r="N400" s="232"/>
      <c r="O400" s="232"/>
      <c r="P400" s="232"/>
      <c r="Q400" s="232"/>
      <c r="R400" s="232"/>
      <c r="S400" s="303">
        <f t="shared" ref="S400:S438" si="75">T400*700+U400*72+V400*8+W400*10</f>
        <v>0</v>
      </c>
      <c r="T400" s="232"/>
      <c r="U400" s="232"/>
      <c r="V400" s="232"/>
      <c r="W400" s="232"/>
      <c r="X400" s="232"/>
    </row>
    <row r="401" spans="1:24" s="101" customFormat="1" ht="56.25" hidden="1" x14ac:dyDescent="0.3">
      <c r="A401" s="453">
        <v>337</v>
      </c>
      <c r="B401" s="248" t="s">
        <v>1569</v>
      </c>
      <c r="C401" s="248" t="s">
        <v>1194</v>
      </c>
      <c r="D401" s="457">
        <v>44320</v>
      </c>
      <c r="E401" s="248" t="s">
        <v>29</v>
      </c>
      <c r="F401" s="248" t="s">
        <v>1195</v>
      </c>
      <c r="G401" s="249">
        <v>180</v>
      </c>
      <c r="H401" s="248" t="s">
        <v>1196</v>
      </c>
      <c r="I401" s="225" t="s">
        <v>1374</v>
      </c>
      <c r="J401" s="308">
        <f t="shared" si="73"/>
        <v>114162.4</v>
      </c>
      <c r="K401" s="232">
        <v>54400</v>
      </c>
      <c r="L401" s="303">
        <f t="shared" si="74"/>
        <v>14742.400000000001</v>
      </c>
      <c r="M401" s="232"/>
      <c r="N401" s="232">
        <v>25000</v>
      </c>
      <c r="O401" s="232"/>
      <c r="P401" s="232"/>
      <c r="Q401" s="232"/>
      <c r="R401" s="232">
        <v>10000</v>
      </c>
      <c r="S401" s="303">
        <f t="shared" si="75"/>
        <v>10020</v>
      </c>
      <c r="T401" s="232">
        <v>6</v>
      </c>
      <c r="U401" s="232">
        <v>72</v>
      </c>
      <c r="V401" s="232">
        <v>72</v>
      </c>
      <c r="W401" s="232">
        <v>6</v>
      </c>
      <c r="X401" s="232"/>
    </row>
    <row r="402" spans="1:24" s="101" customFormat="1" ht="56.25" hidden="1" x14ac:dyDescent="0.3">
      <c r="A402" s="453">
        <f>1+A401</f>
        <v>338</v>
      </c>
      <c r="B402" s="248" t="s">
        <v>1569</v>
      </c>
      <c r="C402" s="248" t="s">
        <v>1197</v>
      </c>
      <c r="D402" s="281" t="s">
        <v>1492</v>
      </c>
      <c r="E402" s="248" t="s">
        <v>29</v>
      </c>
      <c r="F402" s="248" t="s">
        <v>1195</v>
      </c>
      <c r="G402" s="249">
        <v>180</v>
      </c>
      <c r="H402" s="248" t="s">
        <v>1196</v>
      </c>
      <c r="I402" s="225" t="s">
        <v>1374</v>
      </c>
      <c r="J402" s="308">
        <f t="shared" si="73"/>
        <v>113654</v>
      </c>
      <c r="K402" s="232">
        <v>54000</v>
      </c>
      <c r="L402" s="303">
        <f t="shared" si="74"/>
        <v>14634.000000000002</v>
      </c>
      <c r="M402" s="232"/>
      <c r="N402" s="232">
        <v>25000</v>
      </c>
      <c r="O402" s="232"/>
      <c r="P402" s="232"/>
      <c r="Q402" s="232"/>
      <c r="R402" s="232">
        <v>10000</v>
      </c>
      <c r="S402" s="303">
        <f t="shared" si="75"/>
        <v>10020</v>
      </c>
      <c r="T402" s="232">
        <v>6</v>
      </c>
      <c r="U402" s="232">
        <v>72</v>
      </c>
      <c r="V402" s="232">
        <v>72</v>
      </c>
      <c r="W402" s="232">
        <v>6</v>
      </c>
      <c r="X402" s="232"/>
    </row>
    <row r="403" spans="1:24" s="101" customFormat="1" ht="75" hidden="1" x14ac:dyDescent="0.3">
      <c r="A403" s="453">
        <f t="shared" ref="A403:A412" si="76">1+A402</f>
        <v>339</v>
      </c>
      <c r="B403" s="248" t="s">
        <v>1569</v>
      </c>
      <c r="C403" s="248" t="s">
        <v>1199</v>
      </c>
      <c r="D403" s="458" t="s">
        <v>2053</v>
      </c>
      <c r="E403" s="248" t="s">
        <v>29</v>
      </c>
      <c r="F403" s="248" t="s">
        <v>1195</v>
      </c>
      <c r="G403" s="249">
        <v>180</v>
      </c>
      <c r="H403" s="248" t="s">
        <v>1196</v>
      </c>
      <c r="I403" s="225" t="s">
        <v>1374</v>
      </c>
      <c r="J403" s="308">
        <f t="shared" si="73"/>
        <v>68775.899999999994</v>
      </c>
      <c r="K403" s="232">
        <v>22900</v>
      </c>
      <c r="L403" s="303">
        <f t="shared" si="74"/>
        <v>6205.9000000000005</v>
      </c>
      <c r="M403" s="232">
        <v>17000</v>
      </c>
      <c r="N403" s="232"/>
      <c r="O403" s="232"/>
      <c r="P403" s="232"/>
      <c r="Q403" s="232"/>
      <c r="R403" s="232">
        <v>15000</v>
      </c>
      <c r="S403" s="303">
        <f t="shared" si="75"/>
        <v>7670</v>
      </c>
      <c r="T403" s="232">
        <v>2</v>
      </c>
      <c r="U403" s="232">
        <v>78</v>
      </c>
      <c r="V403" s="232">
        <v>78</v>
      </c>
      <c r="W403" s="232">
        <v>3</v>
      </c>
      <c r="X403" s="232"/>
    </row>
    <row r="404" spans="1:24" s="101" customFormat="1" ht="75" hidden="1" x14ac:dyDescent="0.3">
      <c r="A404" s="453">
        <f t="shared" si="76"/>
        <v>340</v>
      </c>
      <c r="B404" s="248" t="s">
        <v>1569</v>
      </c>
      <c r="C404" s="248" t="s">
        <v>1200</v>
      </c>
      <c r="D404" s="281" t="s">
        <v>553</v>
      </c>
      <c r="E404" s="248" t="s">
        <v>29</v>
      </c>
      <c r="F404" s="248" t="s">
        <v>1195</v>
      </c>
      <c r="G404" s="249">
        <v>180</v>
      </c>
      <c r="H404" s="248" t="s">
        <v>1196</v>
      </c>
      <c r="I404" s="225" t="s">
        <v>1374</v>
      </c>
      <c r="J404" s="308">
        <f t="shared" si="73"/>
        <v>68775.899999999994</v>
      </c>
      <c r="K404" s="232">
        <v>22900</v>
      </c>
      <c r="L404" s="303">
        <f t="shared" si="74"/>
        <v>6205.9000000000005</v>
      </c>
      <c r="M404" s="232">
        <v>17000</v>
      </c>
      <c r="N404" s="232"/>
      <c r="O404" s="232"/>
      <c r="P404" s="232"/>
      <c r="Q404" s="232"/>
      <c r="R404" s="232">
        <v>15000</v>
      </c>
      <c r="S404" s="303">
        <f t="shared" si="75"/>
        <v>7670</v>
      </c>
      <c r="T404" s="232">
        <v>2</v>
      </c>
      <c r="U404" s="232">
        <v>78</v>
      </c>
      <c r="V404" s="232">
        <v>78</v>
      </c>
      <c r="W404" s="232">
        <v>3</v>
      </c>
      <c r="X404" s="232"/>
    </row>
    <row r="405" spans="1:24" s="101" customFormat="1" ht="75" hidden="1" x14ac:dyDescent="0.3">
      <c r="A405" s="453">
        <f t="shared" si="76"/>
        <v>341</v>
      </c>
      <c r="B405" s="248" t="s">
        <v>1569</v>
      </c>
      <c r="C405" s="247" t="s">
        <v>1201</v>
      </c>
      <c r="D405" s="251" t="s">
        <v>1202</v>
      </c>
      <c r="E405" s="248" t="s">
        <v>1203</v>
      </c>
      <c r="F405" s="248" t="s">
        <v>1195</v>
      </c>
      <c r="G405" s="249">
        <v>360</v>
      </c>
      <c r="H405" s="248" t="s">
        <v>1196</v>
      </c>
      <c r="I405" s="225" t="s">
        <v>1374</v>
      </c>
      <c r="J405" s="308">
        <f t="shared" si="73"/>
        <v>9010</v>
      </c>
      <c r="K405" s="232"/>
      <c r="L405" s="303">
        <f t="shared" si="74"/>
        <v>0</v>
      </c>
      <c r="M405" s="232"/>
      <c r="N405" s="232"/>
      <c r="O405" s="232"/>
      <c r="P405" s="232"/>
      <c r="Q405" s="232"/>
      <c r="R405" s="232">
        <v>4000</v>
      </c>
      <c r="S405" s="303">
        <f t="shared" si="75"/>
        <v>5010</v>
      </c>
      <c r="T405" s="232">
        <v>3</v>
      </c>
      <c r="U405" s="232">
        <v>36</v>
      </c>
      <c r="V405" s="232">
        <v>36</v>
      </c>
      <c r="W405" s="232">
        <v>3</v>
      </c>
      <c r="X405" s="232"/>
    </row>
    <row r="406" spans="1:24" s="101" customFormat="1" ht="56.25" hidden="1" x14ac:dyDescent="0.3">
      <c r="A406" s="453">
        <f t="shared" si="76"/>
        <v>342</v>
      </c>
      <c r="B406" s="248" t="s">
        <v>1569</v>
      </c>
      <c r="C406" s="247" t="s">
        <v>1204</v>
      </c>
      <c r="D406" s="251" t="s">
        <v>1205</v>
      </c>
      <c r="E406" s="248" t="s">
        <v>1206</v>
      </c>
      <c r="F406" s="248" t="s">
        <v>1195</v>
      </c>
      <c r="G406" s="249">
        <v>180</v>
      </c>
      <c r="H406" s="248" t="s">
        <v>1196</v>
      </c>
      <c r="I406" s="225" t="s">
        <v>1374</v>
      </c>
      <c r="J406" s="308">
        <f t="shared" si="73"/>
        <v>5010</v>
      </c>
      <c r="K406" s="232"/>
      <c r="L406" s="303">
        <f t="shared" si="74"/>
        <v>0</v>
      </c>
      <c r="M406" s="232"/>
      <c r="N406" s="232"/>
      <c r="O406" s="232"/>
      <c r="P406" s="232"/>
      <c r="Q406" s="232"/>
      <c r="R406" s="232"/>
      <c r="S406" s="303">
        <f t="shared" si="75"/>
        <v>5010</v>
      </c>
      <c r="T406" s="232">
        <v>3</v>
      </c>
      <c r="U406" s="232">
        <v>36</v>
      </c>
      <c r="V406" s="232">
        <v>36</v>
      </c>
      <c r="W406" s="232">
        <v>3</v>
      </c>
      <c r="X406" s="232"/>
    </row>
    <row r="407" spans="1:24" s="101" customFormat="1" ht="37.5" hidden="1" x14ac:dyDescent="0.3">
      <c r="A407" s="453">
        <f t="shared" si="76"/>
        <v>343</v>
      </c>
      <c r="B407" s="248" t="s">
        <v>1569</v>
      </c>
      <c r="C407" s="247" t="s">
        <v>1207</v>
      </c>
      <c r="D407" s="251" t="s">
        <v>1208</v>
      </c>
      <c r="E407" s="248" t="s">
        <v>2</v>
      </c>
      <c r="F407" s="248" t="s">
        <v>1195</v>
      </c>
      <c r="G407" s="249">
        <v>225</v>
      </c>
      <c r="H407" s="248" t="s">
        <v>1196</v>
      </c>
      <c r="I407" s="225" t="s">
        <v>1374</v>
      </c>
      <c r="J407" s="308">
        <f t="shared" si="73"/>
        <v>53625.67</v>
      </c>
      <c r="K407" s="232">
        <v>27770</v>
      </c>
      <c r="L407" s="303">
        <f t="shared" si="74"/>
        <v>7525.67</v>
      </c>
      <c r="M407" s="232"/>
      <c r="N407" s="232"/>
      <c r="O407" s="232"/>
      <c r="P407" s="232"/>
      <c r="Q407" s="232"/>
      <c r="R407" s="232">
        <v>7500</v>
      </c>
      <c r="S407" s="303">
        <f t="shared" si="75"/>
        <v>10830</v>
      </c>
      <c r="T407" s="232">
        <v>3</v>
      </c>
      <c r="U407" s="232">
        <v>108</v>
      </c>
      <c r="V407" s="232">
        <v>108</v>
      </c>
      <c r="W407" s="232">
        <v>9</v>
      </c>
      <c r="X407" s="232"/>
    </row>
    <row r="408" spans="1:24" s="101" customFormat="1" ht="45" hidden="1" customHeight="1" x14ac:dyDescent="0.3">
      <c r="A408" s="453">
        <f t="shared" si="76"/>
        <v>344</v>
      </c>
      <c r="B408" s="248" t="s">
        <v>1569</v>
      </c>
      <c r="C408" s="247" t="s">
        <v>1209</v>
      </c>
      <c r="D408" s="251" t="s">
        <v>1208</v>
      </c>
      <c r="E408" s="248" t="s">
        <v>16</v>
      </c>
      <c r="F408" s="248" t="s">
        <v>1195</v>
      </c>
      <c r="G408" s="249">
        <v>120</v>
      </c>
      <c r="H408" s="248" t="s">
        <v>1196</v>
      </c>
      <c r="I408" s="225" t="s">
        <v>1374</v>
      </c>
      <c r="J408" s="308">
        <f t="shared" si="73"/>
        <v>5010</v>
      </c>
      <c r="K408" s="232"/>
      <c r="L408" s="303">
        <f t="shared" si="74"/>
        <v>0</v>
      </c>
      <c r="M408" s="232"/>
      <c r="N408" s="232"/>
      <c r="O408" s="232"/>
      <c r="P408" s="232"/>
      <c r="Q408" s="232"/>
      <c r="R408" s="232"/>
      <c r="S408" s="303">
        <f t="shared" si="75"/>
        <v>5010</v>
      </c>
      <c r="T408" s="232">
        <v>3</v>
      </c>
      <c r="U408" s="232">
        <v>36</v>
      </c>
      <c r="V408" s="232">
        <v>36</v>
      </c>
      <c r="W408" s="232">
        <v>3</v>
      </c>
      <c r="X408" s="232"/>
    </row>
    <row r="409" spans="1:24" s="101" customFormat="1" ht="56.25" hidden="1" x14ac:dyDescent="0.3">
      <c r="A409" s="453">
        <f t="shared" si="76"/>
        <v>345</v>
      </c>
      <c r="B409" s="248" t="s">
        <v>1569</v>
      </c>
      <c r="C409" s="247" t="s">
        <v>1201</v>
      </c>
      <c r="D409" s="251" t="s">
        <v>1210</v>
      </c>
      <c r="E409" s="248" t="s">
        <v>1211</v>
      </c>
      <c r="F409" s="248" t="s">
        <v>1195</v>
      </c>
      <c r="G409" s="249">
        <v>360</v>
      </c>
      <c r="H409" s="248" t="s">
        <v>1196</v>
      </c>
      <c r="I409" s="225" t="s">
        <v>1374</v>
      </c>
      <c r="J409" s="308">
        <f t="shared" si="73"/>
        <v>5010</v>
      </c>
      <c r="K409" s="232"/>
      <c r="L409" s="303">
        <f t="shared" si="74"/>
        <v>0</v>
      </c>
      <c r="M409" s="232"/>
      <c r="N409" s="232"/>
      <c r="O409" s="232"/>
      <c r="P409" s="232"/>
      <c r="Q409" s="232"/>
      <c r="R409" s="232"/>
      <c r="S409" s="303">
        <f t="shared" si="75"/>
        <v>5010</v>
      </c>
      <c r="T409" s="232">
        <v>3</v>
      </c>
      <c r="U409" s="232">
        <v>36</v>
      </c>
      <c r="V409" s="232">
        <v>36</v>
      </c>
      <c r="W409" s="232">
        <v>3</v>
      </c>
      <c r="X409" s="232"/>
    </row>
    <row r="410" spans="1:24" s="101" customFormat="1" ht="56.25" hidden="1" x14ac:dyDescent="0.3">
      <c r="A410" s="453">
        <f t="shared" si="76"/>
        <v>346</v>
      </c>
      <c r="B410" s="248" t="s">
        <v>1569</v>
      </c>
      <c r="C410" s="248" t="s">
        <v>1212</v>
      </c>
      <c r="D410" s="281" t="s">
        <v>1208</v>
      </c>
      <c r="E410" s="248" t="s">
        <v>6</v>
      </c>
      <c r="F410" s="248" t="s">
        <v>458</v>
      </c>
      <c r="G410" s="249">
        <v>540</v>
      </c>
      <c r="H410" s="248" t="s">
        <v>1196</v>
      </c>
      <c r="I410" s="225" t="s">
        <v>1374</v>
      </c>
      <c r="J410" s="308">
        <f t="shared" si="73"/>
        <v>55121</v>
      </c>
      <c r="K410" s="232">
        <v>35000</v>
      </c>
      <c r="L410" s="303">
        <f t="shared" si="74"/>
        <v>9485</v>
      </c>
      <c r="M410" s="232">
        <v>10000</v>
      </c>
      <c r="N410" s="232"/>
      <c r="O410" s="232"/>
      <c r="P410" s="232"/>
      <c r="Q410" s="232"/>
      <c r="R410" s="232"/>
      <c r="S410" s="303">
        <f t="shared" si="75"/>
        <v>636</v>
      </c>
      <c r="T410" s="232"/>
      <c r="U410" s="232"/>
      <c r="V410" s="232">
        <v>72</v>
      </c>
      <c r="W410" s="232">
        <v>6</v>
      </c>
      <c r="X410" s="232"/>
    </row>
    <row r="411" spans="1:24" s="101" customFormat="1" ht="56.25" hidden="1" x14ac:dyDescent="0.3">
      <c r="A411" s="453">
        <f t="shared" si="76"/>
        <v>347</v>
      </c>
      <c r="B411" s="248" t="s">
        <v>1569</v>
      </c>
      <c r="C411" s="248" t="s">
        <v>1213</v>
      </c>
      <c r="D411" s="281" t="s">
        <v>1214</v>
      </c>
      <c r="E411" s="248" t="s">
        <v>6</v>
      </c>
      <c r="F411" s="248" t="s">
        <v>458</v>
      </c>
      <c r="G411" s="249">
        <v>540</v>
      </c>
      <c r="H411" s="248" t="s">
        <v>1196</v>
      </c>
      <c r="I411" s="225" t="s">
        <v>1374</v>
      </c>
      <c r="J411" s="308">
        <f t="shared" si="73"/>
        <v>77050.720000000001</v>
      </c>
      <c r="K411" s="232">
        <v>48320</v>
      </c>
      <c r="L411" s="303">
        <f t="shared" si="74"/>
        <v>13094.720000000001</v>
      </c>
      <c r="M411" s="232">
        <v>15000</v>
      </c>
      <c r="N411" s="232"/>
      <c r="O411" s="232"/>
      <c r="P411" s="232"/>
      <c r="Q411" s="232"/>
      <c r="R411" s="232"/>
      <c r="S411" s="303">
        <f t="shared" si="75"/>
        <v>636</v>
      </c>
      <c r="T411" s="232"/>
      <c r="U411" s="232"/>
      <c r="V411" s="232">
        <v>72</v>
      </c>
      <c r="W411" s="232">
        <v>6</v>
      </c>
      <c r="X411" s="232"/>
    </row>
    <row r="412" spans="1:24" s="101" customFormat="1" ht="112.5" hidden="1" x14ac:dyDescent="0.3">
      <c r="A412" s="453">
        <f t="shared" si="76"/>
        <v>348</v>
      </c>
      <c r="B412" s="248" t="s">
        <v>1569</v>
      </c>
      <c r="C412" s="247" t="s">
        <v>1215</v>
      </c>
      <c r="D412" s="281" t="s">
        <v>1216</v>
      </c>
      <c r="E412" s="248" t="s">
        <v>1217</v>
      </c>
      <c r="F412" s="248" t="s">
        <v>458</v>
      </c>
      <c r="G412" s="249">
        <v>300</v>
      </c>
      <c r="H412" s="248" t="s">
        <v>1196</v>
      </c>
      <c r="I412" s="225" t="s">
        <v>1374</v>
      </c>
      <c r="J412" s="308">
        <f t="shared" si="73"/>
        <v>5010</v>
      </c>
      <c r="K412" s="232"/>
      <c r="L412" s="303">
        <f t="shared" si="74"/>
        <v>0</v>
      </c>
      <c r="M412" s="232"/>
      <c r="N412" s="232"/>
      <c r="O412" s="232"/>
      <c r="P412" s="232"/>
      <c r="Q412" s="232"/>
      <c r="R412" s="232"/>
      <c r="S412" s="303">
        <f t="shared" si="75"/>
        <v>5010</v>
      </c>
      <c r="T412" s="232">
        <v>3</v>
      </c>
      <c r="U412" s="232">
        <v>36</v>
      </c>
      <c r="V412" s="232">
        <v>36</v>
      </c>
      <c r="W412" s="232">
        <v>3</v>
      </c>
      <c r="X412" s="232"/>
    </row>
    <row r="413" spans="1:24" ht="20.25" hidden="1" x14ac:dyDescent="0.3">
      <c r="A413" s="578"/>
      <c r="B413" s="240" t="s">
        <v>183</v>
      </c>
      <c r="C413" s="264"/>
      <c r="D413" s="284"/>
      <c r="E413" s="285"/>
      <c r="F413" s="286"/>
      <c r="G413" s="287"/>
      <c r="H413" s="459"/>
      <c r="I413" s="225" t="s">
        <v>1374</v>
      </c>
      <c r="J413" s="336">
        <f t="shared" si="73"/>
        <v>0</v>
      </c>
      <c r="K413" s="232"/>
      <c r="L413" s="303">
        <f t="shared" si="74"/>
        <v>0</v>
      </c>
      <c r="M413" s="232"/>
      <c r="N413" s="232"/>
      <c r="O413" s="232"/>
      <c r="P413" s="232"/>
      <c r="Q413" s="232"/>
      <c r="R413" s="232"/>
      <c r="S413" s="303">
        <f t="shared" si="75"/>
        <v>0</v>
      </c>
      <c r="T413" s="232"/>
      <c r="U413" s="232"/>
      <c r="V413" s="232"/>
      <c r="W413" s="232"/>
      <c r="X413" s="232"/>
    </row>
    <row r="414" spans="1:24" s="101" customFormat="1" ht="20.25" hidden="1" x14ac:dyDescent="0.3">
      <c r="A414" s="453">
        <v>349</v>
      </c>
      <c r="B414" s="248" t="s">
        <v>1251</v>
      </c>
      <c r="C414" s="251" t="s">
        <v>1360</v>
      </c>
      <c r="D414" s="279" t="s">
        <v>1361</v>
      </c>
      <c r="E414" s="251" t="s">
        <v>16</v>
      </c>
      <c r="F414" s="251" t="s">
        <v>59</v>
      </c>
      <c r="G414" s="289" t="s">
        <v>1252</v>
      </c>
      <c r="H414" s="279" t="s">
        <v>337</v>
      </c>
      <c r="I414" s="225" t="s">
        <v>1374</v>
      </c>
      <c r="J414" s="341">
        <f t="shared" si="73"/>
        <v>71345</v>
      </c>
      <c r="K414" s="317">
        <v>15000</v>
      </c>
      <c r="L414" s="339">
        <f t="shared" si="74"/>
        <v>4065.0000000000005</v>
      </c>
      <c r="M414" s="317"/>
      <c r="N414" s="317">
        <f>20*2000</f>
        <v>40000</v>
      </c>
      <c r="O414" s="317">
        <v>2000</v>
      </c>
      <c r="P414" s="317">
        <v>1400</v>
      </c>
      <c r="Q414" s="317"/>
      <c r="R414" s="317">
        <v>1500</v>
      </c>
      <c r="S414" s="339">
        <f t="shared" si="75"/>
        <v>7380</v>
      </c>
      <c r="T414" s="317">
        <v>3</v>
      </c>
      <c r="U414" s="317">
        <v>66</v>
      </c>
      <c r="V414" s="317">
        <v>66</v>
      </c>
      <c r="W414" s="317"/>
      <c r="X414" s="317"/>
    </row>
    <row r="415" spans="1:24" s="101" customFormat="1" ht="20.25" hidden="1" x14ac:dyDescent="0.3">
      <c r="A415" s="453">
        <f>1+A414</f>
        <v>350</v>
      </c>
      <c r="B415" s="248" t="s">
        <v>1251</v>
      </c>
      <c r="C415" s="251" t="s">
        <v>1362</v>
      </c>
      <c r="D415" s="279" t="s">
        <v>212</v>
      </c>
      <c r="E415" s="251" t="s">
        <v>16</v>
      </c>
      <c r="F415" s="251" t="s">
        <v>59</v>
      </c>
      <c r="G415" s="289" t="s">
        <v>1252</v>
      </c>
      <c r="H415" s="279" t="s">
        <v>337</v>
      </c>
      <c r="I415" s="225" t="s">
        <v>1374</v>
      </c>
      <c r="J415" s="341">
        <f t="shared" si="73"/>
        <v>71345</v>
      </c>
      <c r="K415" s="317">
        <v>15000</v>
      </c>
      <c r="L415" s="339">
        <f t="shared" si="74"/>
        <v>4065.0000000000005</v>
      </c>
      <c r="M415" s="317"/>
      <c r="N415" s="317">
        <f>20*2000</f>
        <v>40000</v>
      </c>
      <c r="O415" s="317">
        <v>2000</v>
      </c>
      <c r="P415" s="317">
        <v>1400</v>
      </c>
      <c r="Q415" s="317"/>
      <c r="R415" s="317">
        <v>1500</v>
      </c>
      <c r="S415" s="339">
        <f t="shared" si="75"/>
        <v>7380</v>
      </c>
      <c r="T415" s="317">
        <v>3</v>
      </c>
      <c r="U415" s="317">
        <v>66</v>
      </c>
      <c r="V415" s="317">
        <v>66</v>
      </c>
      <c r="W415" s="317"/>
      <c r="X415" s="317"/>
    </row>
    <row r="416" spans="1:24" s="101" customFormat="1" ht="37.5" hidden="1" x14ac:dyDescent="0.3">
      <c r="A416" s="453">
        <f t="shared" ref="A416:A419" si="77">1+A415</f>
        <v>351</v>
      </c>
      <c r="B416" s="248" t="s">
        <v>1251</v>
      </c>
      <c r="C416" s="251" t="s">
        <v>1363</v>
      </c>
      <c r="D416" s="279" t="s">
        <v>9</v>
      </c>
      <c r="E416" s="251" t="s">
        <v>1253</v>
      </c>
      <c r="F416" s="251" t="s">
        <v>59</v>
      </c>
      <c r="G416" s="289" t="s">
        <v>1252</v>
      </c>
      <c r="H416" s="279" t="s">
        <v>337</v>
      </c>
      <c r="I416" s="225" t="s">
        <v>1374</v>
      </c>
      <c r="J416" s="341">
        <f t="shared" si="73"/>
        <v>69945</v>
      </c>
      <c r="K416" s="317">
        <v>15000</v>
      </c>
      <c r="L416" s="339">
        <f t="shared" si="74"/>
        <v>4065.0000000000005</v>
      </c>
      <c r="M416" s="317"/>
      <c r="N416" s="317">
        <f t="shared" ref="N416:N419" si="78">20*2000</f>
        <v>40000</v>
      </c>
      <c r="O416" s="317">
        <v>2000</v>
      </c>
      <c r="P416" s="317">
        <v>1400</v>
      </c>
      <c r="Q416" s="317"/>
      <c r="R416" s="317">
        <v>1500</v>
      </c>
      <c r="S416" s="339">
        <f t="shared" si="75"/>
        <v>5980</v>
      </c>
      <c r="T416" s="317">
        <v>1</v>
      </c>
      <c r="U416" s="317">
        <v>66</v>
      </c>
      <c r="V416" s="317">
        <v>66</v>
      </c>
      <c r="W416" s="317"/>
      <c r="X416" s="317"/>
    </row>
    <row r="417" spans="1:24" s="101" customFormat="1" ht="37.5" hidden="1" x14ac:dyDescent="0.3">
      <c r="A417" s="453">
        <f t="shared" si="77"/>
        <v>352</v>
      </c>
      <c r="B417" s="248" t="s">
        <v>1251</v>
      </c>
      <c r="C417" s="251" t="s">
        <v>1364</v>
      </c>
      <c r="D417" s="279" t="s">
        <v>1365</v>
      </c>
      <c r="E417" s="251" t="s">
        <v>1253</v>
      </c>
      <c r="F417" s="251" t="s">
        <v>59</v>
      </c>
      <c r="G417" s="289" t="s">
        <v>1252</v>
      </c>
      <c r="H417" s="279" t="s">
        <v>337</v>
      </c>
      <c r="I417" s="225" t="s">
        <v>1374</v>
      </c>
      <c r="J417" s="341">
        <f t="shared" si="73"/>
        <v>69945</v>
      </c>
      <c r="K417" s="317">
        <v>15000</v>
      </c>
      <c r="L417" s="339">
        <f t="shared" si="74"/>
        <v>4065.0000000000005</v>
      </c>
      <c r="M417" s="317"/>
      <c r="N417" s="317">
        <f t="shared" si="78"/>
        <v>40000</v>
      </c>
      <c r="O417" s="317">
        <v>2000</v>
      </c>
      <c r="P417" s="317">
        <v>1400</v>
      </c>
      <c r="Q417" s="317"/>
      <c r="R417" s="317">
        <v>1500</v>
      </c>
      <c r="S417" s="339">
        <f t="shared" si="75"/>
        <v>5980</v>
      </c>
      <c r="T417" s="317">
        <v>1</v>
      </c>
      <c r="U417" s="317">
        <v>66</v>
      </c>
      <c r="V417" s="317">
        <v>66</v>
      </c>
      <c r="W417" s="317"/>
      <c r="X417" s="317"/>
    </row>
    <row r="418" spans="1:24" s="101" customFormat="1" ht="37.5" hidden="1" x14ac:dyDescent="0.3">
      <c r="A418" s="453">
        <f t="shared" si="77"/>
        <v>353</v>
      </c>
      <c r="B418" s="248" t="s">
        <v>1251</v>
      </c>
      <c r="C418" s="251" t="s">
        <v>1366</v>
      </c>
      <c r="D418" s="279" t="s">
        <v>1365</v>
      </c>
      <c r="E418" s="251" t="s">
        <v>1253</v>
      </c>
      <c r="F418" s="251" t="s">
        <v>59</v>
      </c>
      <c r="G418" s="289" t="s">
        <v>1252</v>
      </c>
      <c r="H418" s="279" t="s">
        <v>337</v>
      </c>
      <c r="I418" s="225" t="s">
        <v>1374</v>
      </c>
      <c r="J418" s="341">
        <f t="shared" si="73"/>
        <v>69945</v>
      </c>
      <c r="K418" s="317">
        <v>15000</v>
      </c>
      <c r="L418" s="339">
        <f t="shared" si="74"/>
        <v>4065.0000000000005</v>
      </c>
      <c r="M418" s="317"/>
      <c r="N418" s="317">
        <f t="shared" si="78"/>
        <v>40000</v>
      </c>
      <c r="O418" s="317">
        <v>2000</v>
      </c>
      <c r="P418" s="317">
        <v>1400</v>
      </c>
      <c r="Q418" s="317"/>
      <c r="R418" s="317">
        <v>1500</v>
      </c>
      <c r="S418" s="339">
        <f t="shared" si="75"/>
        <v>5980</v>
      </c>
      <c r="T418" s="317">
        <v>1</v>
      </c>
      <c r="U418" s="317">
        <v>66</v>
      </c>
      <c r="V418" s="317">
        <v>66</v>
      </c>
      <c r="W418" s="317"/>
      <c r="X418" s="317"/>
    </row>
    <row r="419" spans="1:24" s="101" customFormat="1" ht="37.5" hidden="1" x14ac:dyDescent="0.3">
      <c r="A419" s="453">
        <f t="shared" si="77"/>
        <v>354</v>
      </c>
      <c r="B419" s="248" t="s">
        <v>1251</v>
      </c>
      <c r="C419" s="251" t="s">
        <v>1367</v>
      </c>
      <c r="D419" s="279" t="s">
        <v>1368</v>
      </c>
      <c r="E419" s="251" t="s">
        <v>1253</v>
      </c>
      <c r="F419" s="251" t="s">
        <v>59</v>
      </c>
      <c r="G419" s="289" t="s">
        <v>1254</v>
      </c>
      <c r="H419" s="279" t="s">
        <v>337</v>
      </c>
      <c r="I419" s="225" t="s">
        <v>1374</v>
      </c>
      <c r="J419" s="341">
        <f t="shared" si="73"/>
        <v>75925</v>
      </c>
      <c r="K419" s="317">
        <v>15000</v>
      </c>
      <c r="L419" s="339">
        <f t="shared" si="74"/>
        <v>4065.0000000000005</v>
      </c>
      <c r="M419" s="317"/>
      <c r="N419" s="317">
        <f t="shared" si="78"/>
        <v>40000</v>
      </c>
      <c r="O419" s="317">
        <v>2000</v>
      </c>
      <c r="P419" s="317">
        <v>1400</v>
      </c>
      <c r="Q419" s="317"/>
      <c r="R419" s="317">
        <v>1500</v>
      </c>
      <c r="S419" s="339">
        <f t="shared" si="75"/>
        <v>11960</v>
      </c>
      <c r="T419" s="317">
        <v>2</v>
      </c>
      <c r="U419" s="317">
        <v>132</v>
      </c>
      <c r="V419" s="317">
        <v>132</v>
      </c>
      <c r="W419" s="317"/>
      <c r="X419" s="317"/>
    </row>
    <row r="420" spans="1:24" ht="37.5" hidden="1" customHeight="1" x14ac:dyDescent="0.3">
      <c r="A420" s="578"/>
      <c r="B420" s="200" t="s">
        <v>281</v>
      </c>
      <c r="C420" s="264"/>
      <c r="D420" s="216"/>
      <c r="E420" s="216"/>
      <c r="F420" s="216"/>
      <c r="G420" s="217"/>
      <c r="H420" s="216"/>
      <c r="I420" s="228" t="s">
        <v>1373</v>
      </c>
      <c r="J420" s="336">
        <f t="shared" si="73"/>
        <v>0</v>
      </c>
      <c r="K420" s="232"/>
      <c r="L420" s="303">
        <f t="shared" si="74"/>
        <v>0</v>
      </c>
      <c r="M420" s="232"/>
      <c r="N420" s="232"/>
      <c r="O420" s="232"/>
      <c r="P420" s="232"/>
      <c r="Q420" s="232"/>
      <c r="R420" s="232"/>
      <c r="S420" s="303">
        <f t="shared" si="75"/>
        <v>0</v>
      </c>
      <c r="T420" s="232"/>
      <c r="U420" s="232"/>
      <c r="V420" s="232"/>
      <c r="W420" s="232"/>
      <c r="X420" s="232"/>
    </row>
    <row r="421" spans="1:24" ht="37.5" hidden="1" x14ac:dyDescent="0.3">
      <c r="A421" s="453">
        <v>355</v>
      </c>
      <c r="B421" s="265" t="s">
        <v>281</v>
      </c>
      <c r="C421" s="266" t="s">
        <v>547</v>
      </c>
      <c r="D421" s="267" t="s">
        <v>20</v>
      </c>
      <c r="E421" s="149" t="s">
        <v>0</v>
      </c>
      <c r="F421" s="460" t="s">
        <v>334</v>
      </c>
      <c r="G421" s="149">
        <v>200</v>
      </c>
      <c r="H421" s="303" t="s">
        <v>337</v>
      </c>
      <c r="I421" s="228" t="s">
        <v>1373</v>
      </c>
      <c r="J421" s="336">
        <f t="shared" ref="J421:J422" si="79">SUM(K421:S421)</f>
        <v>37300</v>
      </c>
      <c r="K421" s="232"/>
      <c r="L421" s="303">
        <f t="shared" si="74"/>
        <v>0</v>
      </c>
      <c r="M421" s="232">
        <v>20000</v>
      </c>
      <c r="N421" s="232"/>
      <c r="O421" s="232"/>
      <c r="P421" s="232"/>
      <c r="Q421" s="232"/>
      <c r="R421" s="232">
        <v>500</v>
      </c>
      <c r="S421" s="303">
        <f t="shared" si="75"/>
        <v>16800</v>
      </c>
      <c r="T421" s="232"/>
      <c r="U421" s="232">
        <v>210</v>
      </c>
      <c r="V421" s="232">
        <v>210</v>
      </c>
      <c r="W421" s="232"/>
      <c r="X421" s="232"/>
    </row>
    <row r="422" spans="1:24" ht="37.5" hidden="1" x14ac:dyDescent="0.3">
      <c r="A422" s="453">
        <v>356</v>
      </c>
      <c r="B422" s="265" t="s">
        <v>281</v>
      </c>
      <c r="C422" s="266" t="s">
        <v>280</v>
      </c>
      <c r="D422" s="267" t="s">
        <v>193</v>
      </c>
      <c r="E422" s="272" t="s">
        <v>1</v>
      </c>
      <c r="F422" s="460" t="s">
        <v>334</v>
      </c>
      <c r="G422" s="272">
        <v>150</v>
      </c>
      <c r="H422" s="303" t="s">
        <v>337</v>
      </c>
      <c r="I422" s="228" t="s">
        <v>1373</v>
      </c>
      <c r="J422" s="336">
        <f t="shared" si="79"/>
        <v>37300</v>
      </c>
      <c r="K422" s="232"/>
      <c r="L422" s="303">
        <f t="shared" si="74"/>
        <v>0</v>
      </c>
      <c r="M422" s="232">
        <v>20000</v>
      </c>
      <c r="N422" s="232"/>
      <c r="O422" s="232"/>
      <c r="P422" s="232"/>
      <c r="Q422" s="232"/>
      <c r="R422" s="232">
        <v>500</v>
      </c>
      <c r="S422" s="303">
        <f t="shared" si="75"/>
        <v>16800</v>
      </c>
      <c r="T422" s="232"/>
      <c r="U422" s="232">
        <v>210</v>
      </c>
      <c r="V422" s="232">
        <v>210</v>
      </c>
      <c r="W422" s="232"/>
      <c r="X422" s="232"/>
    </row>
    <row r="423" spans="1:24" ht="44.25" hidden="1" customHeight="1" x14ac:dyDescent="0.3">
      <c r="A423" s="578"/>
      <c r="B423" s="200" t="s">
        <v>283</v>
      </c>
      <c r="C423" s="264"/>
      <c r="D423" s="216"/>
      <c r="E423" s="216"/>
      <c r="F423" s="216"/>
      <c r="G423" s="290"/>
      <c r="H423" s="216"/>
      <c r="I423" s="228" t="s">
        <v>1373</v>
      </c>
      <c r="J423" s="336">
        <f t="shared" si="73"/>
        <v>0</v>
      </c>
      <c r="K423" s="232"/>
      <c r="L423" s="303">
        <f t="shared" si="74"/>
        <v>0</v>
      </c>
      <c r="M423" s="232"/>
      <c r="N423" s="232"/>
      <c r="O423" s="232"/>
      <c r="P423" s="232"/>
      <c r="Q423" s="232"/>
      <c r="R423" s="232"/>
      <c r="S423" s="303">
        <f t="shared" si="75"/>
        <v>0</v>
      </c>
      <c r="T423" s="232"/>
      <c r="U423" s="232"/>
      <c r="V423" s="232"/>
      <c r="W423" s="232"/>
      <c r="X423" s="232"/>
    </row>
    <row r="424" spans="1:24" s="101" customFormat="1" ht="37.5" hidden="1" x14ac:dyDescent="0.3">
      <c r="A424" s="453">
        <v>357</v>
      </c>
      <c r="B424" s="218" t="s">
        <v>283</v>
      </c>
      <c r="C424" s="219" t="s">
        <v>282</v>
      </c>
      <c r="D424" s="220" t="s">
        <v>489</v>
      </c>
      <c r="E424" s="154" t="s">
        <v>429</v>
      </c>
      <c r="F424" s="151" t="s">
        <v>289</v>
      </c>
      <c r="G424" s="151">
        <v>300</v>
      </c>
      <c r="H424" s="225" t="s">
        <v>337</v>
      </c>
      <c r="I424" s="228" t="s">
        <v>1373</v>
      </c>
      <c r="J424" s="336">
        <f t="shared" ref="J424:J426" si="80">SUM(K424:S424)</f>
        <v>45500</v>
      </c>
      <c r="K424" s="232"/>
      <c r="L424" s="303">
        <f t="shared" si="74"/>
        <v>0</v>
      </c>
      <c r="M424" s="232">
        <v>10000</v>
      </c>
      <c r="N424" s="232"/>
      <c r="O424" s="232"/>
      <c r="P424" s="232"/>
      <c r="Q424" s="232"/>
      <c r="R424" s="232">
        <v>1000</v>
      </c>
      <c r="S424" s="303">
        <f t="shared" si="75"/>
        <v>34500</v>
      </c>
      <c r="T424" s="232">
        <v>15</v>
      </c>
      <c r="U424" s="232">
        <v>300</v>
      </c>
      <c r="V424" s="232">
        <v>300</v>
      </c>
      <c r="W424" s="232"/>
      <c r="X424" s="232"/>
    </row>
    <row r="425" spans="1:24" s="101" customFormat="1" ht="37.5" hidden="1" x14ac:dyDescent="0.3">
      <c r="A425" s="453">
        <v>358</v>
      </c>
      <c r="B425" s="218" t="s">
        <v>283</v>
      </c>
      <c r="C425" s="219" t="s">
        <v>753</v>
      </c>
      <c r="D425" s="220" t="s">
        <v>168</v>
      </c>
      <c r="E425" s="154" t="s">
        <v>16</v>
      </c>
      <c r="F425" s="151" t="s">
        <v>289</v>
      </c>
      <c r="G425" s="151">
        <v>300</v>
      </c>
      <c r="H425" s="225"/>
      <c r="I425" s="228" t="s">
        <v>1373</v>
      </c>
      <c r="J425" s="336">
        <f t="shared" si="80"/>
        <v>45500</v>
      </c>
      <c r="K425" s="232"/>
      <c r="L425" s="303">
        <f t="shared" si="74"/>
        <v>0</v>
      </c>
      <c r="M425" s="232">
        <v>10000</v>
      </c>
      <c r="N425" s="232"/>
      <c r="O425" s="232"/>
      <c r="P425" s="232"/>
      <c r="Q425" s="232"/>
      <c r="R425" s="232">
        <v>1000</v>
      </c>
      <c r="S425" s="303">
        <f t="shared" si="75"/>
        <v>34500</v>
      </c>
      <c r="T425" s="232">
        <v>15</v>
      </c>
      <c r="U425" s="232">
        <v>300</v>
      </c>
      <c r="V425" s="232">
        <v>300</v>
      </c>
      <c r="W425" s="232"/>
      <c r="X425" s="232"/>
    </row>
    <row r="426" spans="1:24" s="101" customFormat="1" ht="37.5" hidden="1" x14ac:dyDescent="0.3">
      <c r="A426" s="453">
        <v>359</v>
      </c>
      <c r="B426" s="218" t="s">
        <v>283</v>
      </c>
      <c r="C426" s="219" t="s">
        <v>754</v>
      </c>
      <c r="D426" s="220" t="s">
        <v>576</v>
      </c>
      <c r="E426" s="154" t="s">
        <v>12</v>
      </c>
      <c r="F426" s="151" t="s">
        <v>289</v>
      </c>
      <c r="G426" s="151">
        <v>300</v>
      </c>
      <c r="H426" s="225" t="s">
        <v>337</v>
      </c>
      <c r="I426" s="228" t="s">
        <v>1373</v>
      </c>
      <c r="J426" s="336">
        <f t="shared" si="80"/>
        <v>45500</v>
      </c>
      <c r="K426" s="232"/>
      <c r="L426" s="303">
        <f t="shared" si="74"/>
        <v>0</v>
      </c>
      <c r="M426" s="232">
        <v>10000</v>
      </c>
      <c r="N426" s="232"/>
      <c r="O426" s="232"/>
      <c r="P426" s="232"/>
      <c r="Q426" s="232"/>
      <c r="R426" s="232">
        <v>1000</v>
      </c>
      <c r="S426" s="303">
        <f t="shared" si="75"/>
        <v>34500</v>
      </c>
      <c r="T426" s="232">
        <v>15</v>
      </c>
      <c r="U426" s="232">
        <v>300</v>
      </c>
      <c r="V426" s="232">
        <v>300</v>
      </c>
      <c r="W426" s="232"/>
      <c r="X426" s="232"/>
    </row>
    <row r="427" spans="1:24" ht="37.5" hidden="1" customHeight="1" x14ac:dyDescent="0.3">
      <c r="A427" s="578"/>
      <c r="B427" s="240" t="s">
        <v>184</v>
      </c>
      <c r="C427" s="261"/>
      <c r="D427" s="252"/>
      <c r="E427" s="252"/>
      <c r="F427" s="252"/>
      <c r="G427" s="253"/>
      <c r="H427" s="252"/>
      <c r="I427" s="225" t="s">
        <v>1374</v>
      </c>
      <c r="J427" s="336">
        <f t="shared" si="73"/>
        <v>0</v>
      </c>
      <c r="K427" s="232"/>
      <c r="L427" s="303">
        <f t="shared" si="74"/>
        <v>0</v>
      </c>
      <c r="M427" s="232"/>
      <c r="N427" s="232"/>
      <c r="O427" s="232"/>
      <c r="P427" s="232"/>
      <c r="Q427" s="232"/>
      <c r="R427" s="232"/>
      <c r="S427" s="303">
        <f t="shared" si="75"/>
        <v>0</v>
      </c>
      <c r="T427" s="232"/>
      <c r="U427" s="232"/>
      <c r="V427" s="232"/>
      <c r="W427" s="232"/>
      <c r="X427" s="232"/>
    </row>
    <row r="428" spans="1:24" s="101" customFormat="1" ht="56.25" hidden="1" x14ac:dyDescent="0.3">
      <c r="A428" s="453">
        <v>360</v>
      </c>
      <c r="B428" s="244" t="s">
        <v>184</v>
      </c>
      <c r="C428" s="250" t="s">
        <v>284</v>
      </c>
      <c r="D428" s="251" t="s">
        <v>213</v>
      </c>
      <c r="E428" s="247" t="s">
        <v>16</v>
      </c>
      <c r="F428" s="248" t="s">
        <v>287</v>
      </c>
      <c r="G428" s="249">
        <v>120</v>
      </c>
      <c r="H428" s="446" t="s">
        <v>337</v>
      </c>
      <c r="I428" s="225" t="s">
        <v>1374</v>
      </c>
      <c r="J428" s="308">
        <f t="shared" si="73"/>
        <v>14545.5</v>
      </c>
      <c r="K428" s="232">
        <v>10500</v>
      </c>
      <c r="L428" s="303">
        <f t="shared" si="74"/>
        <v>2845.5</v>
      </c>
      <c r="M428" s="232"/>
      <c r="N428" s="232"/>
      <c r="O428" s="232"/>
      <c r="P428" s="232"/>
      <c r="Q428" s="232"/>
      <c r="R428" s="232"/>
      <c r="S428" s="303">
        <f t="shared" si="75"/>
        <v>1200</v>
      </c>
      <c r="T428" s="232"/>
      <c r="U428" s="232">
        <v>15</v>
      </c>
      <c r="V428" s="232">
        <v>15</v>
      </c>
      <c r="W428" s="232"/>
      <c r="X428" s="232"/>
    </row>
    <row r="429" spans="1:24" s="101" customFormat="1" ht="56.25" hidden="1" x14ac:dyDescent="0.3">
      <c r="A429" s="453">
        <v>361</v>
      </c>
      <c r="B429" s="244" t="s">
        <v>184</v>
      </c>
      <c r="C429" s="250" t="s">
        <v>1369</v>
      </c>
      <c r="D429" s="246" t="s">
        <v>1370</v>
      </c>
      <c r="E429" s="248" t="s">
        <v>18</v>
      </c>
      <c r="F429" s="248" t="s">
        <v>287</v>
      </c>
      <c r="G429" s="248">
        <v>300</v>
      </c>
      <c r="H429" s="446" t="s">
        <v>337</v>
      </c>
      <c r="I429" s="225" t="s">
        <v>1374</v>
      </c>
      <c r="J429" s="308">
        <f t="shared" si="73"/>
        <v>28617.75</v>
      </c>
      <c r="K429" s="232">
        <v>20250</v>
      </c>
      <c r="L429" s="303">
        <f t="shared" si="74"/>
        <v>5487.75</v>
      </c>
      <c r="M429" s="232"/>
      <c r="N429" s="232"/>
      <c r="O429" s="232"/>
      <c r="P429" s="232"/>
      <c r="Q429" s="232"/>
      <c r="R429" s="232"/>
      <c r="S429" s="303">
        <f t="shared" si="75"/>
        <v>2880</v>
      </c>
      <c r="T429" s="232"/>
      <c r="U429" s="232">
        <v>36</v>
      </c>
      <c r="V429" s="232">
        <v>36</v>
      </c>
      <c r="W429" s="232"/>
      <c r="X429" s="232"/>
    </row>
    <row r="430" spans="1:24" s="101" customFormat="1" ht="75" hidden="1" x14ac:dyDescent="0.3">
      <c r="A430" s="453">
        <v>362</v>
      </c>
      <c r="B430" s="244" t="s">
        <v>184</v>
      </c>
      <c r="C430" s="250" t="s">
        <v>286</v>
      </c>
      <c r="D430" s="246" t="s">
        <v>703</v>
      </c>
      <c r="E430" s="247" t="s">
        <v>10</v>
      </c>
      <c r="F430" s="248" t="s">
        <v>392</v>
      </c>
      <c r="G430" s="249">
        <v>200</v>
      </c>
      <c r="H430" s="446" t="s">
        <v>337</v>
      </c>
      <c r="I430" s="225" t="s">
        <v>1374</v>
      </c>
      <c r="J430" s="308">
        <f t="shared" si="73"/>
        <v>32937.75</v>
      </c>
      <c r="K430" s="232">
        <v>20250</v>
      </c>
      <c r="L430" s="303">
        <f t="shared" si="74"/>
        <v>5487.75</v>
      </c>
      <c r="M430" s="232"/>
      <c r="N430" s="232"/>
      <c r="O430" s="232"/>
      <c r="P430" s="232"/>
      <c r="Q430" s="232"/>
      <c r="R430" s="232">
        <v>6000</v>
      </c>
      <c r="S430" s="303">
        <f t="shared" si="75"/>
        <v>1200</v>
      </c>
      <c r="T430" s="232"/>
      <c r="U430" s="232">
        <v>15</v>
      </c>
      <c r="V430" s="232">
        <v>15</v>
      </c>
      <c r="W430" s="232"/>
      <c r="X430" s="232" t="s">
        <v>1964</v>
      </c>
    </row>
    <row r="431" spans="1:24" s="101" customFormat="1" ht="56.25" hidden="1" x14ac:dyDescent="0.3">
      <c r="A431" s="453">
        <v>363</v>
      </c>
      <c r="B431" s="244" t="s">
        <v>184</v>
      </c>
      <c r="C431" s="250" t="s">
        <v>290</v>
      </c>
      <c r="D431" s="251" t="s">
        <v>1371</v>
      </c>
      <c r="E431" s="248" t="s">
        <v>6</v>
      </c>
      <c r="F431" s="248" t="s">
        <v>287</v>
      </c>
      <c r="G431" s="248">
        <v>30</v>
      </c>
      <c r="H431" s="446" t="s">
        <v>337</v>
      </c>
      <c r="I431" s="225" t="s">
        <v>1374</v>
      </c>
      <c r="J431" s="308">
        <f t="shared" si="73"/>
        <v>17866.2</v>
      </c>
      <c r="K431" s="232">
        <v>12200</v>
      </c>
      <c r="L431" s="303">
        <f t="shared" si="74"/>
        <v>3306.2000000000003</v>
      </c>
      <c r="M431" s="232"/>
      <c r="N431" s="232"/>
      <c r="O431" s="232"/>
      <c r="P431" s="232"/>
      <c r="Q431" s="232"/>
      <c r="R431" s="232"/>
      <c r="S431" s="303">
        <f t="shared" si="75"/>
        <v>2360</v>
      </c>
      <c r="T431" s="232">
        <v>2</v>
      </c>
      <c r="U431" s="232">
        <v>12</v>
      </c>
      <c r="V431" s="232">
        <v>12</v>
      </c>
      <c r="W431" s="232"/>
      <c r="X431" s="232"/>
    </row>
    <row r="432" spans="1:24" ht="37.5" hidden="1" customHeight="1" x14ac:dyDescent="0.3">
      <c r="A432" s="578"/>
      <c r="B432" s="240" t="s">
        <v>185</v>
      </c>
      <c r="C432" s="261"/>
      <c r="D432" s="252"/>
      <c r="E432" s="252"/>
      <c r="F432" s="252"/>
      <c r="G432" s="253"/>
      <c r="H432" s="252"/>
      <c r="I432" s="225" t="s">
        <v>1374</v>
      </c>
      <c r="J432" s="336">
        <f t="shared" si="73"/>
        <v>0</v>
      </c>
      <c r="K432" s="232"/>
      <c r="L432" s="303">
        <f t="shared" si="74"/>
        <v>0</v>
      </c>
      <c r="M432" s="232"/>
      <c r="N432" s="232"/>
      <c r="O432" s="232"/>
      <c r="P432" s="232"/>
      <c r="Q432" s="232"/>
      <c r="R432" s="232"/>
      <c r="S432" s="303">
        <f t="shared" si="75"/>
        <v>0</v>
      </c>
      <c r="T432" s="232"/>
      <c r="U432" s="232"/>
      <c r="V432" s="232"/>
      <c r="W432" s="232"/>
      <c r="X432" s="232"/>
    </row>
    <row r="433" spans="1:24" s="101" customFormat="1" ht="56.25" hidden="1" x14ac:dyDescent="0.3">
      <c r="A433" s="453">
        <v>364</v>
      </c>
      <c r="B433" s="244" t="s">
        <v>185</v>
      </c>
      <c r="C433" s="245" t="s">
        <v>1255</v>
      </c>
      <c r="D433" s="246" t="s">
        <v>1256</v>
      </c>
      <c r="E433" s="248" t="s">
        <v>13</v>
      </c>
      <c r="F433" s="247" t="s">
        <v>182</v>
      </c>
      <c r="G433" s="249">
        <v>152</v>
      </c>
      <c r="H433" s="450" t="s">
        <v>337</v>
      </c>
      <c r="I433" s="225" t="s">
        <v>1374</v>
      </c>
      <c r="J433" s="308">
        <f t="shared" si="73"/>
        <v>19854.599999999999</v>
      </c>
      <c r="K433" s="232">
        <v>12600</v>
      </c>
      <c r="L433" s="303">
        <f t="shared" si="74"/>
        <v>3414.6000000000004</v>
      </c>
      <c r="M433" s="232"/>
      <c r="N433" s="232"/>
      <c r="O433" s="232"/>
      <c r="P433" s="232"/>
      <c r="Q433" s="232"/>
      <c r="R433" s="232"/>
      <c r="S433" s="303">
        <f t="shared" si="75"/>
        <v>3840</v>
      </c>
      <c r="T433" s="232"/>
      <c r="U433" s="232">
        <v>48</v>
      </c>
      <c r="V433" s="232">
        <v>48</v>
      </c>
      <c r="W433" s="232"/>
      <c r="X433" s="232"/>
    </row>
    <row r="434" spans="1:24" s="101" customFormat="1" ht="37.5" hidden="1" x14ac:dyDescent="0.3">
      <c r="A434" s="453">
        <f>1+A433</f>
        <v>365</v>
      </c>
      <c r="B434" s="244" t="s">
        <v>185</v>
      </c>
      <c r="C434" s="245" t="s">
        <v>291</v>
      </c>
      <c r="D434" s="246" t="s">
        <v>253</v>
      </c>
      <c r="E434" s="247" t="s">
        <v>16</v>
      </c>
      <c r="F434" s="247" t="s">
        <v>169</v>
      </c>
      <c r="G434" s="249">
        <v>50</v>
      </c>
      <c r="H434" s="450" t="s">
        <v>337</v>
      </c>
      <c r="I434" s="225" t="s">
        <v>1374</v>
      </c>
      <c r="J434" s="308">
        <f t="shared" si="73"/>
        <v>16985.099999999999</v>
      </c>
      <c r="K434" s="232">
        <v>8100</v>
      </c>
      <c r="L434" s="303">
        <f t="shared" si="74"/>
        <v>2195.1000000000004</v>
      </c>
      <c r="M434" s="232"/>
      <c r="N434" s="232"/>
      <c r="O434" s="232"/>
      <c r="P434" s="232"/>
      <c r="Q434" s="232"/>
      <c r="R434" s="232">
        <v>5000</v>
      </c>
      <c r="S434" s="303">
        <f t="shared" si="75"/>
        <v>1690</v>
      </c>
      <c r="T434" s="232">
        <v>1</v>
      </c>
      <c r="U434" s="232">
        <v>12</v>
      </c>
      <c r="V434" s="232">
        <v>12</v>
      </c>
      <c r="W434" s="232">
        <v>3</v>
      </c>
      <c r="X434" s="232" t="s">
        <v>1965</v>
      </c>
    </row>
    <row r="435" spans="1:24" s="101" customFormat="1" ht="37.5" hidden="1" x14ac:dyDescent="0.3">
      <c r="A435" s="453">
        <f t="shared" ref="A435:A438" si="81">1+A434</f>
        <v>366</v>
      </c>
      <c r="B435" s="244" t="s">
        <v>185</v>
      </c>
      <c r="C435" s="250" t="s">
        <v>292</v>
      </c>
      <c r="D435" s="251" t="s">
        <v>193</v>
      </c>
      <c r="E435" s="248" t="s">
        <v>18</v>
      </c>
      <c r="F435" s="248" t="s">
        <v>169</v>
      </c>
      <c r="G435" s="248">
        <v>76</v>
      </c>
      <c r="H435" s="450" t="s">
        <v>337</v>
      </c>
      <c r="I435" s="225" t="s">
        <v>1374</v>
      </c>
      <c r="J435" s="308">
        <f t="shared" si="73"/>
        <v>16255.1</v>
      </c>
      <c r="K435" s="232">
        <v>8100</v>
      </c>
      <c r="L435" s="303">
        <f t="shared" si="74"/>
        <v>2195.1000000000004</v>
      </c>
      <c r="M435" s="232"/>
      <c r="N435" s="232"/>
      <c r="O435" s="232"/>
      <c r="P435" s="232"/>
      <c r="Q435" s="232"/>
      <c r="R435" s="232">
        <v>5000</v>
      </c>
      <c r="S435" s="303">
        <f t="shared" si="75"/>
        <v>960</v>
      </c>
      <c r="T435" s="232"/>
      <c r="U435" s="232">
        <v>12</v>
      </c>
      <c r="V435" s="232">
        <v>12</v>
      </c>
      <c r="W435" s="232"/>
      <c r="X435" s="232" t="s">
        <v>1965</v>
      </c>
    </row>
    <row r="436" spans="1:24" s="101" customFormat="1" ht="20.25" hidden="1" x14ac:dyDescent="0.3">
      <c r="A436" s="453">
        <f t="shared" si="81"/>
        <v>367</v>
      </c>
      <c r="B436" s="244" t="s">
        <v>185</v>
      </c>
      <c r="C436" s="250" t="s">
        <v>293</v>
      </c>
      <c r="D436" s="251" t="s">
        <v>421</v>
      </c>
      <c r="E436" s="248" t="s">
        <v>45</v>
      </c>
      <c r="F436" s="248" t="s">
        <v>182</v>
      </c>
      <c r="G436" s="248">
        <v>42</v>
      </c>
      <c r="H436" s="450" t="s">
        <v>337</v>
      </c>
      <c r="I436" s="225" t="s">
        <v>1374</v>
      </c>
      <c r="J436" s="308">
        <f t="shared" si="73"/>
        <v>15541.35</v>
      </c>
      <c r="K436" s="232">
        <v>11850</v>
      </c>
      <c r="L436" s="303">
        <f t="shared" si="74"/>
        <v>3211.3500000000004</v>
      </c>
      <c r="M436" s="232"/>
      <c r="N436" s="232"/>
      <c r="O436" s="232"/>
      <c r="P436" s="232"/>
      <c r="Q436" s="232"/>
      <c r="R436" s="232"/>
      <c r="S436" s="303">
        <f t="shared" si="75"/>
        <v>480</v>
      </c>
      <c r="T436" s="232"/>
      <c r="U436" s="232">
        <v>6</v>
      </c>
      <c r="V436" s="232">
        <v>6</v>
      </c>
      <c r="W436" s="232"/>
      <c r="X436" s="232"/>
    </row>
    <row r="437" spans="1:24" s="101" customFormat="1" ht="37.5" hidden="1" customHeight="1" x14ac:dyDescent="0.3">
      <c r="A437" s="453">
        <f t="shared" si="81"/>
        <v>368</v>
      </c>
      <c r="B437" s="244" t="s">
        <v>185</v>
      </c>
      <c r="C437" s="250" t="s">
        <v>294</v>
      </c>
      <c r="D437" s="251" t="s">
        <v>1257</v>
      </c>
      <c r="E437" s="248" t="s">
        <v>33</v>
      </c>
      <c r="F437" s="248" t="s">
        <v>182</v>
      </c>
      <c r="G437" s="248">
        <v>38</v>
      </c>
      <c r="H437" s="450" t="s">
        <v>337</v>
      </c>
      <c r="I437" s="225" t="s">
        <v>1374</v>
      </c>
      <c r="J437" s="308">
        <f t="shared" si="73"/>
        <v>15541.35</v>
      </c>
      <c r="K437" s="232">
        <v>11850</v>
      </c>
      <c r="L437" s="303">
        <f t="shared" si="74"/>
        <v>3211.3500000000004</v>
      </c>
      <c r="M437" s="232"/>
      <c r="N437" s="232"/>
      <c r="O437" s="232"/>
      <c r="P437" s="232"/>
      <c r="Q437" s="232"/>
      <c r="R437" s="232"/>
      <c r="S437" s="303">
        <f t="shared" si="75"/>
        <v>480</v>
      </c>
      <c r="T437" s="232"/>
      <c r="U437" s="232">
        <v>6</v>
      </c>
      <c r="V437" s="232">
        <v>6</v>
      </c>
      <c r="W437" s="232"/>
      <c r="X437" s="232"/>
    </row>
    <row r="438" spans="1:24" s="101" customFormat="1" ht="37.5" hidden="1" x14ac:dyDescent="0.3">
      <c r="A438" s="453">
        <f t="shared" si="81"/>
        <v>369</v>
      </c>
      <c r="B438" s="244" t="s">
        <v>185</v>
      </c>
      <c r="C438" s="250" t="s">
        <v>295</v>
      </c>
      <c r="D438" s="251" t="s">
        <v>68</v>
      </c>
      <c r="E438" s="248" t="s">
        <v>6</v>
      </c>
      <c r="F438" s="248" t="s">
        <v>182</v>
      </c>
      <c r="G438" s="248">
        <v>70</v>
      </c>
      <c r="H438" s="450" t="s">
        <v>337</v>
      </c>
      <c r="I438" s="225" t="s">
        <v>1374</v>
      </c>
      <c r="J438" s="308">
        <f t="shared" si="73"/>
        <v>13859.1</v>
      </c>
      <c r="K438" s="232">
        <v>8100</v>
      </c>
      <c r="L438" s="303">
        <f t="shared" si="74"/>
        <v>2195.1000000000004</v>
      </c>
      <c r="M438" s="232"/>
      <c r="N438" s="232"/>
      <c r="O438" s="232"/>
      <c r="P438" s="232"/>
      <c r="Q438" s="232"/>
      <c r="R438" s="232"/>
      <c r="S438" s="303">
        <f t="shared" si="75"/>
        <v>3564</v>
      </c>
      <c r="T438" s="232">
        <v>3</v>
      </c>
      <c r="U438" s="232">
        <v>18</v>
      </c>
      <c r="V438" s="232">
        <v>21</v>
      </c>
      <c r="W438" s="232"/>
      <c r="X438" s="232"/>
    </row>
    <row r="439" spans="1:24" hidden="1" x14ac:dyDescent="0.3">
      <c r="B439" s="291"/>
      <c r="C439" s="292"/>
      <c r="D439" s="293"/>
      <c r="E439" s="294"/>
      <c r="F439" s="273" t="s">
        <v>1871</v>
      </c>
      <c r="G439" s="302">
        <f>SUBTOTAL(9,G8:G438)</f>
        <v>2000</v>
      </c>
      <c r="H439" s="135"/>
      <c r="I439" s="412"/>
    </row>
  </sheetData>
  <autoFilter ref="B6:X438">
    <filterColumn colId="0">
      <filters>
        <filter val="Танцевальный спорт"/>
      </filters>
    </filterColumn>
  </autoFilter>
  <sortState ref="B6:L437">
    <sortCondition ref="B437"/>
  </sortState>
  <mergeCells count="3">
    <mergeCell ref="B1:H1"/>
    <mergeCell ref="B2:H2"/>
    <mergeCell ref="B4:H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9"/>
  <sheetViews>
    <sheetView view="pageBreakPreview" zoomScale="60" zoomScaleNormal="80" workbookViewId="0">
      <pane ySplit="3" topLeftCell="A19" activePane="bottomLeft" state="frozen"/>
      <selection pane="bottomLeft" activeCell="H1" sqref="H1:H1048576"/>
    </sheetView>
  </sheetViews>
  <sheetFormatPr defaultColWidth="9.140625" defaultRowHeight="15.75" x14ac:dyDescent="0.25"/>
  <cols>
    <col min="1" max="1" width="9.140625" style="56"/>
    <col min="2" max="2" width="24.7109375" style="126" customWidth="1"/>
    <col min="3" max="3" width="58.7109375" style="59" customWidth="1"/>
    <col min="4" max="4" width="14.7109375" style="67" customWidth="1"/>
    <col min="5" max="5" width="15" style="59" customWidth="1"/>
    <col min="6" max="6" width="21.85546875" style="59" customWidth="1"/>
    <col min="7" max="7" width="12.28515625" style="68" customWidth="1"/>
    <col min="8" max="8" width="17.28515625" style="60" hidden="1" customWidth="1"/>
    <col min="9" max="9" width="20" style="59" customWidth="1"/>
    <col min="10" max="10" width="0" style="56" hidden="1" customWidth="1"/>
    <col min="11" max="16384" width="9.140625" style="56"/>
  </cols>
  <sheetData>
    <row r="1" spans="1:10" ht="18.75" x14ac:dyDescent="0.25">
      <c r="B1" s="615" t="s">
        <v>327</v>
      </c>
      <c r="C1" s="616"/>
      <c r="D1" s="616"/>
      <c r="E1" s="616"/>
      <c r="F1" s="616"/>
      <c r="G1" s="616"/>
      <c r="H1" s="490"/>
      <c r="I1" s="480"/>
    </row>
    <row r="2" spans="1:10" ht="18.75" x14ac:dyDescent="0.25">
      <c r="B2" s="99"/>
      <c r="C2" s="41"/>
      <c r="D2" s="61"/>
      <c r="E2" s="41"/>
      <c r="F2" s="41"/>
      <c r="G2" s="47"/>
      <c r="H2" s="87"/>
      <c r="I2" s="41"/>
    </row>
    <row r="3" spans="1:10" s="59" customFormat="1" ht="112.5" x14ac:dyDescent="0.25">
      <c r="A3" s="157" t="s">
        <v>117</v>
      </c>
      <c r="B3" s="158" t="s">
        <v>1184</v>
      </c>
      <c r="C3" s="158" t="s">
        <v>135</v>
      </c>
      <c r="D3" s="423" t="s">
        <v>119</v>
      </c>
      <c r="E3" s="158" t="s">
        <v>120</v>
      </c>
      <c r="F3" s="158" t="s">
        <v>121</v>
      </c>
      <c r="G3" s="484" t="s">
        <v>393</v>
      </c>
      <c r="H3" s="491" t="s">
        <v>457</v>
      </c>
      <c r="I3" s="158" t="s">
        <v>336</v>
      </c>
    </row>
    <row r="4" spans="1:10" s="234" customFormat="1" ht="18.75" x14ac:dyDescent="0.25">
      <c r="A4" s="579"/>
      <c r="B4" s="434" t="s">
        <v>1570</v>
      </c>
      <c r="C4" s="467" t="s">
        <v>2171</v>
      </c>
      <c r="D4" s="492"/>
      <c r="E4" s="492"/>
      <c r="F4" s="492"/>
      <c r="G4" s="203"/>
      <c r="H4" s="494"/>
      <c r="I4" s="568"/>
      <c r="J4" s="233" t="s">
        <v>1377</v>
      </c>
    </row>
    <row r="5" spans="1:10" s="234" customFormat="1" ht="56.25" x14ac:dyDescent="0.25">
      <c r="A5" s="239">
        <v>1</v>
      </c>
      <c r="B5" s="495" t="s">
        <v>1570</v>
      </c>
      <c r="C5" s="496" t="s">
        <v>4</v>
      </c>
      <c r="D5" s="151" t="s">
        <v>17</v>
      </c>
      <c r="E5" s="497" t="s">
        <v>12</v>
      </c>
      <c r="F5" s="151" t="s">
        <v>17</v>
      </c>
      <c r="G5" s="197"/>
      <c r="H5" s="152">
        <v>140000</v>
      </c>
      <c r="I5" s="151"/>
      <c r="J5" s="234" t="s">
        <v>1377</v>
      </c>
    </row>
    <row r="6" spans="1:10" s="234" customFormat="1" ht="56.25" x14ac:dyDescent="0.25">
      <c r="A6" s="239">
        <v>2</v>
      </c>
      <c r="B6" s="495" t="s">
        <v>1570</v>
      </c>
      <c r="C6" s="151" t="s">
        <v>7</v>
      </c>
      <c r="D6" s="151" t="s">
        <v>17</v>
      </c>
      <c r="E6" s="151" t="s">
        <v>1</v>
      </c>
      <c r="F6" s="151" t="s">
        <v>17</v>
      </c>
      <c r="G6" s="151"/>
      <c r="H6" s="152">
        <v>160000</v>
      </c>
      <c r="I6" s="151"/>
      <c r="J6" s="234" t="s">
        <v>1377</v>
      </c>
    </row>
    <row r="7" spans="1:10" s="234" customFormat="1" ht="56.25" x14ac:dyDescent="0.25">
      <c r="A7" s="239">
        <v>3</v>
      </c>
      <c r="B7" s="495" t="s">
        <v>1570</v>
      </c>
      <c r="C7" s="151" t="s">
        <v>1571</v>
      </c>
      <c r="D7" s="151" t="s">
        <v>17</v>
      </c>
      <c r="E7" s="151" t="s">
        <v>17</v>
      </c>
      <c r="F7" s="151" t="s">
        <v>17</v>
      </c>
      <c r="G7" s="151"/>
      <c r="H7" s="152">
        <v>80000</v>
      </c>
      <c r="I7" s="151"/>
      <c r="J7" s="234" t="s">
        <v>1377</v>
      </c>
    </row>
    <row r="8" spans="1:10" s="234" customFormat="1" ht="39.75" customHeight="1" x14ac:dyDescent="0.25">
      <c r="A8" s="239">
        <v>4</v>
      </c>
      <c r="B8" s="495" t="s">
        <v>1570</v>
      </c>
      <c r="C8" s="151" t="s">
        <v>577</v>
      </c>
      <c r="D8" s="220" t="s">
        <v>17</v>
      </c>
      <c r="E8" s="151" t="s">
        <v>6</v>
      </c>
      <c r="F8" s="151" t="s">
        <v>418</v>
      </c>
      <c r="G8" s="151">
        <v>2</v>
      </c>
      <c r="H8" s="224">
        <v>30000</v>
      </c>
      <c r="I8" s="151"/>
      <c r="J8" s="234" t="s">
        <v>1377</v>
      </c>
    </row>
    <row r="9" spans="1:10" s="234" customFormat="1" ht="18.75" x14ac:dyDescent="0.25">
      <c r="A9" s="177"/>
      <c r="B9" s="501" t="s">
        <v>98</v>
      </c>
      <c r="C9" s="501" t="s">
        <v>2172</v>
      </c>
      <c r="D9" s="502"/>
      <c r="E9" s="286"/>
      <c r="F9" s="286"/>
      <c r="G9" s="503"/>
      <c r="H9" s="504"/>
      <c r="I9" s="567"/>
      <c r="J9" s="234" t="s">
        <v>1374</v>
      </c>
    </row>
    <row r="10" spans="1:10" s="234" customFormat="1" ht="43.5" customHeight="1" x14ac:dyDescent="0.25">
      <c r="A10" s="239">
        <v>5</v>
      </c>
      <c r="B10" s="505" t="s">
        <v>98</v>
      </c>
      <c r="C10" s="248" t="s">
        <v>573</v>
      </c>
      <c r="D10" s="251" t="s">
        <v>24</v>
      </c>
      <c r="E10" s="248" t="s">
        <v>2</v>
      </c>
      <c r="F10" s="248" t="s">
        <v>17</v>
      </c>
      <c r="G10" s="254">
        <v>14</v>
      </c>
      <c r="H10" s="506">
        <v>100000</v>
      </c>
      <c r="I10" s="248" t="s">
        <v>337</v>
      </c>
      <c r="J10" s="234" t="s">
        <v>1374</v>
      </c>
    </row>
    <row r="11" spans="1:10" s="234" customFormat="1" ht="33" customHeight="1" x14ac:dyDescent="0.25">
      <c r="A11" s="239">
        <v>6</v>
      </c>
      <c r="B11" s="244" t="s">
        <v>98</v>
      </c>
      <c r="C11" s="507" t="s">
        <v>574</v>
      </c>
      <c r="D11" s="251" t="s">
        <v>1143</v>
      </c>
      <c r="E11" s="248" t="s">
        <v>16</v>
      </c>
      <c r="F11" s="248" t="s">
        <v>17</v>
      </c>
      <c r="G11" s="508">
        <v>14</v>
      </c>
      <c r="H11" s="506">
        <v>100000</v>
      </c>
      <c r="I11" s="248" t="s">
        <v>337</v>
      </c>
      <c r="J11" s="234" t="s">
        <v>1374</v>
      </c>
    </row>
    <row r="12" spans="1:10" s="234" customFormat="1" ht="37.5" x14ac:dyDescent="0.25">
      <c r="A12" s="239">
        <v>7</v>
      </c>
      <c r="B12" s="244" t="s">
        <v>98</v>
      </c>
      <c r="C12" s="248" t="s">
        <v>575</v>
      </c>
      <c r="D12" s="251" t="s">
        <v>108</v>
      </c>
      <c r="E12" s="248" t="s">
        <v>16</v>
      </c>
      <c r="F12" s="248" t="s">
        <v>17</v>
      </c>
      <c r="G12" s="508">
        <v>14</v>
      </c>
      <c r="H12" s="506">
        <v>100000</v>
      </c>
      <c r="I12" s="248" t="s">
        <v>337</v>
      </c>
      <c r="J12" s="234" t="s">
        <v>1374</v>
      </c>
    </row>
    <row r="13" spans="1:10" s="234" customFormat="1" ht="56.25" x14ac:dyDescent="0.25">
      <c r="A13" s="239">
        <v>8</v>
      </c>
      <c r="B13" s="505" t="s">
        <v>98</v>
      </c>
      <c r="C13" s="248" t="s">
        <v>1145</v>
      </c>
      <c r="D13" s="251" t="s">
        <v>17</v>
      </c>
      <c r="E13" s="248" t="s">
        <v>0</v>
      </c>
      <c r="F13" s="248" t="s">
        <v>17</v>
      </c>
      <c r="G13" s="508">
        <v>14</v>
      </c>
      <c r="H13" s="452">
        <v>200000</v>
      </c>
      <c r="I13" s="248" t="s">
        <v>337</v>
      </c>
      <c r="J13" s="234" t="s">
        <v>1374</v>
      </c>
    </row>
    <row r="14" spans="1:10" s="234" customFormat="1" ht="41.25" customHeight="1" x14ac:dyDescent="0.25">
      <c r="A14" s="239">
        <v>9</v>
      </c>
      <c r="B14" s="505" t="s">
        <v>98</v>
      </c>
      <c r="C14" s="248" t="s">
        <v>1146</v>
      </c>
      <c r="D14" s="251" t="s">
        <v>1147</v>
      </c>
      <c r="E14" s="248" t="s">
        <v>1148</v>
      </c>
      <c r="F14" s="248" t="s">
        <v>17</v>
      </c>
      <c r="G14" s="254">
        <v>14</v>
      </c>
      <c r="H14" s="506">
        <v>200000</v>
      </c>
      <c r="I14" s="248" t="s">
        <v>337</v>
      </c>
      <c r="J14" s="234" t="s">
        <v>1374</v>
      </c>
    </row>
    <row r="15" spans="1:10" s="234" customFormat="1" ht="56.25" x14ac:dyDescent="0.25">
      <c r="A15" s="239">
        <v>10</v>
      </c>
      <c r="B15" s="505" t="s">
        <v>98</v>
      </c>
      <c r="C15" s="248" t="s">
        <v>631</v>
      </c>
      <c r="D15" s="251" t="s">
        <v>69</v>
      </c>
      <c r="E15" s="248" t="s">
        <v>1</v>
      </c>
      <c r="F15" s="248" t="s">
        <v>17</v>
      </c>
      <c r="G15" s="254">
        <v>14</v>
      </c>
      <c r="H15" s="506">
        <v>200000</v>
      </c>
      <c r="I15" s="248" t="s">
        <v>337</v>
      </c>
      <c r="J15" s="234" t="s">
        <v>1374</v>
      </c>
    </row>
    <row r="16" spans="1:10" s="234" customFormat="1" ht="18.75" x14ac:dyDescent="0.25">
      <c r="A16" s="177"/>
      <c r="B16" s="434" t="s">
        <v>1375</v>
      </c>
      <c r="C16" s="200" t="s">
        <v>2173</v>
      </c>
      <c r="D16" s="200"/>
      <c r="E16" s="200"/>
      <c r="F16" s="200"/>
      <c r="G16" s="430"/>
      <c r="H16" s="493"/>
      <c r="I16" s="569"/>
      <c r="J16" s="234" t="s">
        <v>1377</v>
      </c>
    </row>
    <row r="17" spans="1:10" s="234" customFormat="1" ht="56.25" x14ac:dyDescent="0.25">
      <c r="A17" s="239">
        <v>11</v>
      </c>
      <c r="B17" s="495" t="s">
        <v>1375</v>
      </c>
      <c r="C17" s="151" t="s">
        <v>1575</v>
      </c>
      <c r="D17" s="220" t="s">
        <v>2131</v>
      </c>
      <c r="E17" s="151" t="s">
        <v>29</v>
      </c>
      <c r="F17" s="151" t="s">
        <v>1576</v>
      </c>
      <c r="G17" s="151">
        <v>5</v>
      </c>
      <c r="H17" s="510">
        <v>120000</v>
      </c>
      <c r="I17" s="151" t="s">
        <v>337</v>
      </c>
      <c r="J17" s="234" t="s">
        <v>1377</v>
      </c>
    </row>
    <row r="18" spans="1:10" s="234" customFormat="1" ht="37.5" x14ac:dyDescent="0.25">
      <c r="A18" s="239">
        <v>12</v>
      </c>
      <c r="B18" s="495" t="s">
        <v>1375</v>
      </c>
      <c r="C18" s="151" t="s">
        <v>1577</v>
      </c>
      <c r="D18" s="220" t="s">
        <v>607</v>
      </c>
      <c r="E18" s="151" t="s">
        <v>29</v>
      </c>
      <c r="F18" s="151" t="s">
        <v>59</v>
      </c>
      <c r="G18" s="151" t="s">
        <v>1578</v>
      </c>
      <c r="H18" s="510">
        <v>90000</v>
      </c>
      <c r="I18" s="151" t="s">
        <v>337</v>
      </c>
      <c r="J18" s="234" t="s">
        <v>1377</v>
      </c>
    </row>
    <row r="19" spans="1:10" s="234" customFormat="1" ht="64.5" customHeight="1" x14ac:dyDescent="0.25">
      <c r="A19" s="239">
        <v>13</v>
      </c>
      <c r="B19" s="495" t="s">
        <v>1375</v>
      </c>
      <c r="C19" s="151" t="s">
        <v>1580</v>
      </c>
      <c r="D19" s="220" t="s">
        <v>808</v>
      </c>
      <c r="E19" s="151" t="s">
        <v>13</v>
      </c>
      <c r="F19" s="151" t="s">
        <v>469</v>
      </c>
      <c r="G19" s="151" t="s">
        <v>1579</v>
      </c>
      <c r="H19" s="510">
        <v>240000</v>
      </c>
      <c r="I19" s="151" t="s">
        <v>337</v>
      </c>
      <c r="J19" s="234" t="s">
        <v>1377</v>
      </c>
    </row>
    <row r="20" spans="1:10" s="234" customFormat="1" ht="56.25" x14ac:dyDescent="0.25">
      <c r="A20" s="239">
        <v>14</v>
      </c>
      <c r="B20" s="495" t="s">
        <v>1375</v>
      </c>
      <c r="C20" s="150" t="s">
        <v>1583</v>
      </c>
      <c r="D20" s="165" t="s">
        <v>17</v>
      </c>
      <c r="E20" s="150" t="s">
        <v>13</v>
      </c>
      <c r="F20" s="150" t="s">
        <v>17</v>
      </c>
      <c r="G20" s="151" t="s">
        <v>1584</v>
      </c>
      <c r="H20" s="510">
        <v>120000</v>
      </c>
      <c r="I20" s="151" t="s">
        <v>337</v>
      </c>
      <c r="J20" s="234" t="s">
        <v>1377</v>
      </c>
    </row>
    <row r="21" spans="1:10" s="234" customFormat="1" ht="56.25" x14ac:dyDescent="0.25">
      <c r="A21" s="239">
        <v>15</v>
      </c>
      <c r="B21" s="495" t="s">
        <v>1375</v>
      </c>
      <c r="C21" s="150" t="s">
        <v>1585</v>
      </c>
      <c r="D21" s="165" t="s">
        <v>17</v>
      </c>
      <c r="E21" s="150" t="s">
        <v>13</v>
      </c>
      <c r="F21" s="150" t="s">
        <v>17</v>
      </c>
      <c r="G21" s="151" t="s">
        <v>1584</v>
      </c>
      <c r="H21" s="510">
        <v>200000</v>
      </c>
      <c r="I21" s="151" t="s">
        <v>337</v>
      </c>
      <c r="J21" s="234" t="s">
        <v>1377</v>
      </c>
    </row>
    <row r="22" spans="1:10" s="234" customFormat="1" ht="37.5" x14ac:dyDescent="0.25">
      <c r="A22" s="239">
        <v>16</v>
      </c>
      <c r="B22" s="495" t="s">
        <v>1375</v>
      </c>
      <c r="C22" s="151" t="s">
        <v>1586</v>
      </c>
      <c r="D22" s="220" t="s">
        <v>1587</v>
      </c>
      <c r="E22" s="151" t="s">
        <v>14</v>
      </c>
      <c r="F22" s="151" t="s">
        <v>59</v>
      </c>
      <c r="G22" s="151" t="s">
        <v>1588</v>
      </c>
      <c r="H22" s="510">
        <v>160000</v>
      </c>
      <c r="I22" s="151" t="s">
        <v>337</v>
      </c>
      <c r="J22" s="234" t="s">
        <v>1377</v>
      </c>
    </row>
    <row r="23" spans="1:10" s="234" customFormat="1" ht="37.5" x14ac:dyDescent="0.25">
      <c r="A23" s="239">
        <v>17</v>
      </c>
      <c r="B23" s="495" t="s">
        <v>1375</v>
      </c>
      <c r="C23" s="151" t="s">
        <v>1589</v>
      </c>
      <c r="D23" s="220" t="s">
        <v>1590</v>
      </c>
      <c r="E23" s="151" t="s">
        <v>14</v>
      </c>
      <c r="F23" s="151" t="s">
        <v>1161</v>
      </c>
      <c r="G23" s="151" t="s">
        <v>1584</v>
      </c>
      <c r="H23" s="510">
        <v>240000</v>
      </c>
      <c r="I23" s="151"/>
      <c r="J23" s="234" t="s">
        <v>1377</v>
      </c>
    </row>
    <row r="24" spans="1:10" s="234" customFormat="1" ht="24.75" customHeight="1" x14ac:dyDescent="0.25">
      <c r="A24" s="239">
        <v>18</v>
      </c>
      <c r="B24" s="495" t="s">
        <v>1375</v>
      </c>
      <c r="C24" s="151" t="s">
        <v>1593</v>
      </c>
      <c r="D24" s="220" t="s">
        <v>1594</v>
      </c>
      <c r="E24" s="151" t="s">
        <v>2</v>
      </c>
      <c r="F24" s="151" t="s">
        <v>59</v>
      </c>
      <c r="G24" s="151" t="s">
        <v>1579</v>
      </c>
      <c r="H24" s="510">
        <v>160000</v>
      </c>
      <c r="I24" s="151"/>
      <c r="J24" s="234" t="s">
        <v>1377</v>
      </c>
    </row>
    <row r="25" spans="1:10" s="234" customFormat="1" ht="22.5" customHeight="1" x14ac:dyDescent="0.25">
      <c r="A25" s="239">
        <v>19</v>
      </c>
      <c r="B25" s="495" t="s">
        <v>1375</v>
      </c>
      <c r="C25" s="151" t="s">
        <v>1595</v>
      </c>
      <c r="D25" s="220" t="s">
        <v>702</v>
      </c>
      <c r="E25" s="151" t="s">
        <v>2</v>
      </c>
      <c r="F25" s="151" t="s">
        <v>955</v>
      </c>
      <c r="G25" s="151" t="s">
        <v>1596</v>
      </c>
      <c r="H25" s="510">
        <v>240000</v>
      </c>
      <c r="I25" s="151"/>
      <c r="J25" s="234" t="s">
        <v>1377</v>
      </c>
    </row>
    <row r="26" spans="1:10" s="234" customFormat="1" ht="41.25" customHeight="1" x14ac:dyDescent="0.25">
      <c r="A26" s="239">
        <v>20</v>
      </c>
      <c r="B26" s="495" t="s">
        <v>1375</v>
      </c>
      <c r="C26" s="151" t="s">
        <v>1597</v>
      </c>
      <c r="D26" s="220" t="s">
        <v>1174</v>
      </c>
      <c r="E26" s="151" t="s">
        <v>2</v>
      </c>
      <c r="F26" s="151" t="s">
        <v>59</v>
      </c>
      <c r="G26" s="151" t="s">
        <v>1578</v>
      </c>
      <c r="H26" s="510">
        <v>90000</v>
      </c>
      <c r="I26" s="151"/>
      <c r="J26" s="234" t="s">
        <v>1377</v>
      </c>
    </row>
    <row r="27" spans="1:10" s="234" customFormat="1" ht="40.5" customHeight="1" x14ac:dyDescent="0.25">
      <c r="A27" s="239">
        <v>21</v>
      </c>
      <c r="B27" s="495" t="s">
        <v>1375</v>
      </c>
      <c r="C27" s="151" t="s">
        <v>1599</v>
      </c>
      <c r="D27" s="220" t="s">
        <v>17</v>
      </c>
      <c r="E27" s="151" t="s">
        <v>2</v>
      </c>
      <c r="F27" s="151" t="s">
        <v>1600</v>
      </c>
      <c r="G27" s="151" t="s">
        <v>1601</v>
      </c>
      <c r="H27" s="510">
        <v>150000</v>
      </c>
      <c r="I27" s="151" t="s">
        <v>337</v>
      </c>
      <c r="J27" s="234" t="s">
        <v>1377</v>
      </c>
    </row>
    <row r="28" spans="1:10" s="234" customFormat="1" ht="40.5" customHeight="1" x14ac:dyDescent="0.25">
      <c r="A28" s="239">
        <v>22</v>
      </c>
      <c r="B28" s="495" t="s">
        <v>1375</v>
      </c>
      <c r="C28" s="151" t="s">
        <v>1574</v>
      </c>
      <c r="D28" s="151" t="s">
        <v>17</v>
      </c>
      <c r="E28" s="151" t="s">
        <v>2</v>
      </c>
      <c r="F28" s="151" t="s">
        <v>465</v>
      </c>
      <c r="G28" s="151">
        <v>2</v>
      </c>
      <c r="H28" s="510">
        <v>40000</v>
      </c>
      <c r="I28" s="151" t="s">
        <v>337</v>
      </c>
      <c r="J28" s="234" t="s">
        <v>1377</v>
      </c>
    </row>
    <row r="29" spans="1:10" s="234" customFormat="1" ht="40.5" customHeight="1" x14ac:dyDescent="0.25">
      <c r="A29" s="239">
        <v>23</v>
      </c>
      <c r="B29" s="495" t="s">
        <v>1375</v>
      </c>
      <c r="C29" s="151" t="s">
        <v>1602</v>
      </c>
      <c r="D29" s="220" t="s">
        <v>1603</v>
      </c>
      <c r="E29" s="151" t="s">
        <v>682</v>
      </c>
      <c r="F29" s="151" t="s">
        <v>436</v>
      </c>
      <c r="G29" s="151" t="s">
        <v>1604</v>
      </c>
      <c r="H29" s="510">
        <v>240000</v>
      </c>
      <c r="I29" s="151" t="s">
        <v>337</v>
      </c>
      <c r="J29" s="234" t="s">
        <v>1377</v>
      </c>
    </row>
    <row r="30" spans="1:10" s="234" customFormat="1" ht="40.5" customHeight="1" x14ac:dyDescent="0.25">
      <c r="A30" s="239">
        <v>24</v>
      </c>
      <c r="B30" s="495" t="s">
        <v>1375</v>
      </c>
      <c r="C30" s="151" t="s">
        <v>1605</v>
      </c>
      <c r="D30" s="220" t="s">
        <v>1606</v>
      </c>
      <c r="E30" s="151" t="s">
        <v>682</v>
      </c>
      <c r="F30" s="151" t="s">
        <v>59</v>
      </c>
      <c r="G30" s="151" t="s">
        <v>1578</v>
      </c>
      <c r="H30" s="510">
        <v>120000</v>
      </c>
      <c r="I30" s="151" t="s">
        <v>337</v>
      </c>
      <c r="J30" s="234" t="s">
        <v>1377</v>
      </c>
    </row>
    <row r="31" spans="1:10" s="234" customFormat="1" ht="40.5" customHeight="1" x14ac:dyDescent="0.25">
      <c r="A31" s="239">
        <v>25</v>
      </c>
      <c r="B31" s="495" t="s">
        <v>1375</v>
      </c>
      <c r="C31" s="151" t="s">
        <v>1607</v>
      </c>
      <c r="D31" s="220" t="s">
        <v>1608</v>
      </c>
      <c r="E31" s="151" t="s">
        <v>30</v>
      </c>
      <c r="F31" s="151" t="s">
        <v>1609</v>
      </c>
      <c r="G31" s="151" t="s">
        <v>1592</v>
      </c>
      <c r="H31" s="510">
        <v>250000</v>
      </c>
      <c r="I31" s="151" t="s">
        <v>337</v>
      </c>
      <c r="J31" s="234" t="s">
        <v>1377</v>
      </c>
    </row>
    <row r="32" spans="1:10" s="234" customFormat="1" ht="40.5" customHeight="1" x14ac:dyDescent="0.25">
      <c r="A32" s="239">
        <v>26</v>
      </c>
      <c r="B32" s="495" t="s">
        <v>1375</v>
      </c>
      <c r="C32" s="151" t="s">
        <v>1610</v>
      </c>
      <c r="D32" s="220" t="s">
        <v>1611</v>
      </c>
      <c r="E32" s="151" t="s">
        <v>63</v>
      </c>
      <c r="F32" s="151" t="s">
        <v>59</v>
      </c>
      <c r="G32" s="151" t="s">
        <v>1573</v>
      </c>
      <c r="H32" s="510">
        <v>110000</v>
      </c>
      <c r="I32" s="151"/>
      <c r="J32" s="234" t="s">
        <v>1377</v>
      </c>
    </row>
    <row r="33" spans="1:10" s="234" customFormat="1" ht="56.25" x14ac:dyDescent="0.25">
      <c r="A33" s="239">
        <v>27</v>
      </c>
      <c r="B33" s="495" t="s">
        <v>1375</v>
      </c>
      <c r="C33" s="151" t="s">
        <v>1612</v>
      </c>
      <c r="D33" s="220" t="s">
        <v>1613</v>
      </c>
      <c r="E33" s="151" t="s">
        <v>1614</v>
      </c>
      <c r="F33" s="151" t="s">
        <v>1615</v>
      </c>
      <c r="G33" s="151" t="s">
        <v>1581</v>
      </c>
      <c r="H33" s="510">
        <v>150000</v>
      </c>
      <c r="I33" s="151" t="s">
        <v>337</v>
      </c>
      <c r="J33" s="234" t="s">
        <v>1377</v>
      </c>
    </row>
    <row r="34" spans="1:10" s="234" customFormat="1" ht="40.5" customHeight="1" x14ac:dyDescent="0.25">
      <c r="A34" s="239">
        <v>28</v>
      </c>
      <c r="B34" s="495" t="s">
        <v>1375</v>
      </c>
      <c r="C34" s="151" t="s">
        <v>1616</v>
      </c>
      <c r="D34" s="220" t="s">
        <v>1617</v>
      </c>
      <c r="E34" s="151" t="s">
        <v>682</v>
      </c>
      <c r="F34" s="151" t="s">
        <v>468</v>
      </c>
      <c r="G34" s="151" t="s">
        <v>1598</v>
      </c>
      <c r="H34" s="510">
        <v>100000</v>
      </c>
      <c r="I34" s="151" t="s">
        <v>337</v>
      </c>
      <c r="J34" s="234" t="s">
        <v>1377</v>
      </c>
    </row>
    <row r="35" spans="1:10" s="234" customFormat="1" ht="45" customHeight="1" x14ac:dyDescent="0.25">
      <c r="A35" s="239">
        <v>29</v>
      </c>
      <c r="B35" s="495" t="s">
        <v>1375</v>
      </c>
      <c r="C35" s="496" t="s">
        <v>1618</v>
      </c>
      <c r="D35" s="220" t="s">
        <v>17</v>
      </c>
      <c r="E35" s="151" t="s">
        <v>16</v>
      </c>
      <c r="F35" s="151" t="s">
        <v>435</v>
      </c>
      <c r="G35" s="197" t="s">
        <v>1598</v>
      </c>
      <c r="H35" s="510">
        <v>160000</v>
      </c>
      <c r="I35" s="151" t="s">
        <v>337</v>
      </c>
      <c r="J35" s="234" t="s">
        <v>1377</v>
      </c>
    </row>
    <row r="36" spans="1:10" s="234" customFormat="1" ht="37.5" x14ac:dyDescent="0.25">
      <c r="A36" s="239">
        <v>30</v>
      </c>
      <c r="B36" s="495" t="s">
        <v>1375</v>
      </c>
      <c r="C36" s="496" t="s">
        <v>1619</v>
      </c>
      <c r="D36" s="220" t="s">
        <v>1620</v>
      </c>
      <c r="E36" s="151" t="s">
        <v>0</v>
      </c>
      <c r="F36" s="151" t="s">
        <v>59</v>
      </c>
      <c r="G36" s="197" t="s">
        <v>1578</v>
      </c>
      <c r="H36" s="510">
        <v>80000</v>
      </c>
      <c r="I36" s="151" t="s">
        <v>337</v>
      </c>
      <c r="J36" s="234" t="s">
        <v>1377</v>
      </c>
    </row>
    <row r="37" spans="1:10" s="234" customFormat="1" ht="18.75" x14ac:dyDescent="0.25">
      <c r="A37" s="239">
        <v>31</v>
      </c>
      <c r="B37" s="495" t="s">
        <v>1375</v>
      </c>
      <c r="C37" s="151" t="s">
        <v>1621</v>
      </c>
      <c r="D37" s="220" t="s">
        <v>110</v>
      </c>
      <c r="E37" s="151" t="s">
        <v>0</v>
      </c>
      <c r="F37" s="151" t="s">
        <v>1622</v>
      </c>
      <c r="G37" s="151" t="s">
        <v>1592</v>
      </c>
      <c r="H37" s="510">
        <v>140000</v>
      </c>
      <c r="I37" s="151" t="s">
        <v>337</v>
      </c>
      <c r="J37" s="234" t="s">
        <v>1377</v>
      </c>
    </row>
    <row r="38" spans="1:10" s="237" customFormat="1" ht="56.25" x14ac:dyDescent="0.25">
      <c r="A38" s="239">
        <v>32</v>
      </c>
      <c r="B38" s="495" t="s">
        <v>1375</v>
      </c>
      <c r="C38" s="151" t="s">
        <v>1623</v>
      </c>
      <c r="D38" s="220" t="s">
        <v>17</v>
      </c>
      <c r="E38" s="151" t="s">
        <v>0</v>
      </c>
      <c r="F38" s="151" t="s">
        <v>468</v>
      </c>
      <c r="G38" s="151" t="s">
        <v>1598</v>
      </c>
      <c r="H38" s="513">
        <v>150000</v>
      </c>
      <c r="I38" s="151" t="s">
        <v>337</v>
      </c>
      <c r="J38" s="234" t="s">
        <v>1377</v>
      </c>
    </row>
    <row r="39" spans="1:10" s="237" customFormat="1" ht="37.5" x14ac:dyDescent="0.25">
      <c r="A39" s="239">
        <v>33</v>
      </c>
      <c r="B39" s="495" t="s">
        <v>1375</v>
      </c>
      <c r="C39" s="151" t="s">
        <v>1624</v>
      </c>
      <c r="D39" s="220" t="s">
        <v>1625</v>
      </c>
      <c r="E39" s="151" t="s">
        <v>2</v>
      </c>
      <c r="F39" s="151" t="s">
        <v>59</v>
      </c>
      <c r="G39" s="151" t="s">
        <v>1626</v>
      </c>
      <c r="H39" s="513">
        <v>110000</v>
      </c>
      <c r="I39" s="151" t="s">
        <v>337</v>
      </c>
      <c r="J39" s="234" t="s">
        <v>1377</v>
      </c>
    </row>
    <row r="40" spans="1:10" s="237" customFormat="1" ht="18.75" x14ac:dyDescent="0.25">
      <c r="A40" s="239">
        <v>34</v>
      </c>
      <c r="B40" s="495" t="s">
        <v>1375</v>
      </c>
      <c r="C40" s="151" t="s">
        <v>1627</v>
      </c>
      <c r="D40" s="220" t="s">
        <v>491</v>
      </c>
      <c r="E40" s="151" t="s">
        <v>2</v>
      </c>
      <c r="F40" s="151" t="s">
        <v>59</v>
      </c>
      <c r="G40" s="151" t="s">
        <v>1578</v>
      </c>
      <c r="H40" s="513">
        <v>140000</v>
      </c>
      <c r="I40" s="151" t="s">
        <v>337</v>
      </c>
      <c r="J40" s="234" t="s">
        <v>1377</v>
      </c>
    </row>
    <row r="41" spans="1:10" s="237" customFormat="1" ht="56.25" x14ac:dyDescent="0.25">
      <c r="A41" s="239">
        <v>35</v>
      </c>
      <c r="B41" s="495" t="s">
        <v>1375</v>
      </c>
      <c r="C41" s="151" t="s">
        <v>1574</v>
      </c>
      <c r="D41" s="151" t="s">
        <v>17</v>
      </c>
      <c r="E41" s="151" t="s">
        <v>0</v>
      </c>
      <c r="F41" s="151" t="s">
        <v>465</v>
      </c>
      <c r="G41" s="151">
        <v>3</v>
      </c>
      <c r="H41" s="513">
        <v>60000</v>
      </c>
      <c r="I41" s="151" t="s">
        <v>337</v>
      </c>
      <c r="J41" s="234" t="s">
        <v>1377</v>
      </c>
    </row>
    <row r="42" spans="1:10" s="237" customFormat="1" ht="37.5" x14ac:dyDescent="0.25">
      <c r="A42" s="239">
        <v>36</v>
      </c>
      <c r="B42" s="495" t="s">
        <v>1375</v>
      </c>
      <c r="C42" s="151" t="s">
        <v>1628</v>
      </c>
      <c r="D42" s="220" t="s">
        <v>1629</v>
      </c>
      <c r="E42" s="151" t="s">
        <v>1630</v>
      </c>
      <c r="F42" s="151" t="s">
        <v>59</v>
      </c>
      <c r="G42" s="151" t="s">
        <v>1573</v>
      </c>
      <c r="H42" s="513">
        <v>70000</v>
      </c>
      <c r="I42" s="151" t="s">
        <v>337</v>
      </c>
      <c r="J42" s="234" t="s">
        <v>1377</v>
      </c>
    </row>
    <row r="43" spans="1:10" s="237" customFormat="1" ht="56.25" x14ac:dyDescent="0.25">
      <c r="A43" s="239">
        <v>37</v>
      </c>
      <c r="B43" s="495" t="s">
        <v>1375</v>
      </c>
      <c r="C43" s="151" t="s">
        <v>1631</v>
      </c>
      <c r="D43" s="220" t="s">
        <v>1632</v>
      </c>
      <c r="E43" s="151" t="s">
        <v>18</v>
      </c>
      <c r="F43" s="151" t="s">
        <v>1633</v>
      </c>
      <c r="G43" s="151" t="s">
        <v>1581</v>
      </c>
      <c r="H43" s="513">
        <v>140000</v>
      </c>
      <c r="I43" s="151" t="s">
        <v>337</v>
      </c>
      <c r="J43" s="234" t="s">
        <v>1377</v>
      </c>
    </row>
    <row r="44" spans="1:10" s="234" customFormat="1" ht="18.75" x14ac:dyDescent="0.25">
      <c r="A44" s="239">
        <v>38</v>
      </c>
      <c r="B44" s="495" t="s">
        <v>1375</v>
      </c>
      <c r="C44" s="151" t="s">
        <v>1634</v>
      </c>
      <c r="D44" s="220" t="s">
        <v>1635</v>
      </c>
      <c r="E44" s="151" t="s">
        <v>18</v>
      </c>
      <c r="F44" s="151" t="s">
        <v>59</v>
      </c>
      <c r="G44" s="151" t="s">
        <v>1578</v>
      </c>
      <c r="H44" s="513">
        <v>90000</v>
      </c>
      <c r="I44" s="151" t="s">
        <v>337</v>
      </c>
      <c r="J44" s="234" t="s">
        <v>1377</v>
      </c>
    </row>
    <row r="45" spans="1:10" s="234" customFormat="1" ht="30.75" customHeight="1" x14ac:dyDescent="0.25">
      <c r="A45" s="239">
        <v>39</v>
      </c>
      <c r="B45" s="495" t="s">
        <v>1375</v>
      </c>
      <c r="C45" s="151" t="s">
        <v>1636</v>
      </c>
      <c r="D45" s="220" t="s">
        <v>1144</v>
      </c>
      <c r="E45" s="151" t="s">
        <v>18</v>
      </c>
      <c r="F45" s="151" t="s">
        <v>17</v>
      </c>
      <c r="G45" s="151" t="s">
        <v>1592</v>
      </c>
      <c r="H45" s="513">
        <v>120000</v>
      </c>
      <c r="I45" s="151" t="s">
        <v>337</v>
      </c>
      <c r="J45" s="234" t="s">
        <v>1377</v>
      </c>
    </row>
    <row r="46" spans="1:10" s="234" customFormat="1" ht="56.25" x14ac:dyDescent="0.25">
      <c r="A46" s="239">
        <v>40</v>
      </c>
      <c r="B46" s="495" t="s">
        <v>1375</v>
      </c>
      <c r="C46" s="151" t="s">
        <v>1637</v>
      </c>
      <c r="D46" s="151" t="s">
        <v>17</v>
      </c>
      <c r="E46" s="151" t="s">
        <v>65</v>
      </c>
      <c r="F46" s="151" t="s">
        <v>17</v>
      </c>
      <c r="G46" s="151" t="s">
        <v>1604</v>
      </c>
      <c r="H46" s="513">
        <v>130000</v>
      </c>
      <c r="I46" s="151" t="s">
        <v>337</v>
      </c>
      <c r="J46" s="234" t="s">
        <v>1377</v>
      </c>
    </row>
    <row r="47" spans="1:10" s="234" customFormat="1" ht="56.25" x14ac:dyDescent="0.25">
      <c r="A47" s="239">
        <v>41</v>
      </c>
      <c r="B47" s="495" t="s">
        <v>1375</v>
      </c>
      <c r="C47" s="151" t="s">
        <v>1574</v>
      </c>
      <c r="D47" s="151" t="s">
        <v>17</v>
      </c>
      <c r="E47" s="151" t="s">
        <v>45</v>
      </c>
      <c r="F47" s="151" t="s">
        <v>465</v>
      </c>
      <c r="G47" s="151">
        <v>3</v>
      </c>
      <c r="H47" s="513">
        <v>60000</v>
      </c>
      <c r="I47" s="151" t="s">
        <v>337</v>
      </c>
      <c r="J47" s="234" t="s">
        <v>1377</v>
      </c>
    </row>
    <row r="48" spans="1:10" s="234" customFormat="1" ht="37.5" x14ac:dyDescent="0.25">
      <c r="A48" s="239">
        <v>42</v>
      </c>
      <c r="B48" s="495" t="s">
        <v>1375</v>
      </c>
      <c r="C48" s="151" t="s">
        <v>1616</v>
      </c>
      <c r="D48" s="220" t="s">
        <v>1638</v>
      </c>
      <c r="E48" s="151" t="s">
        <v>1639</v>
      </c>
      <c r="F48" s="151" t="s">
        <v>435</v>
      </c>
      <c r="G48" s="151" t="s">
        <v>1598</v>
      </c>
      <c r="H48" s="513">
        <v>160000</v>
      </c>
      <c r="I48" s="151" t="s">
        <v>337</v>
      </c>
      <c r="J48" s="234" t="s">
        <v>1377</v>
      </c>
    </row>
    <row r="49" spans="1:10" s="234" customFormat="1" ht="37.5" x14ac:dyDescent="0.25">
      <c r="A49" s="239">
        <v>43</v>
      </c>
      <c r="B49" s="495" t="s">
        <v>1375</v>
      </c>
      <c r="C49" s="151" t="s">
        <v>1642</v>
      </c>
      <c r="D49" s="220" t="s">
        <v>1643</v>
      </c>
      <c r="E49" s="151" t="s">
        <v>220</v>
      </c>
      <c r="F49" s="151" t="s">
        <v>17</v>
      </c>
      <c r="G49" s="151" t="s">
        <v>1592</v>
      </c>
      <c r="H49" s="513">
        <v>200000</v>
      </c>
      <c r="I49" s="151" t="s">
        <v>337</v>
      </c>
      <c r="J49" s="234" t="s">
        <v>1377</v>
      </c>
    </row>
    <row r="50" spans="1:10" s="234" customFormat="1" ht="31.5" customHeight="1" x14ac:dyDescent="0.25">
      <c r="A50" s="239">
        <v>44</v>
      </c>
      <c r="B50" s="495" t="s">
        <v>1375</v>
      </c>
      <c r="C50" s="496" t="s">
        <v>1644</v>
      </c>
      <c r="D50" s="220" t="s">
        <v>1613</v>
      </c>
      <c r="E50" s="151" t="s">
        <v>220</v>
      </c>
      <c r="F50" s="151" t="s">
        <v>1645</v>
      </c>
      <c r="G50" s="151" t="s">
        <v>1592</v>
      </c>
      <c r="H50" s="512">
        <v>250000</v>
      </c>
      <c r="I50" s="151" t="s">
        <v>337</v>
      </c>
      <c r="J50" s="234" t="s">
        <v>1377</v>
      </c>
    </row>
    <row r="51" spans="1:10" s="238" customFormat="1" ht="37.5" x14ac:dyDescent="0.25">
      <c r="A51" s="239">
        <v>45</v>
      </c>
      <c r="B51" s="495" t="s">
        <v>1375</v>
      </c>
      <c r="C51" s="151" t="s">
        <v>1646</v>
      </c>
      <c r="D51" s="220" t="s">
        <v>1647</v>
      </c>
      <c r="E51" s="151" t="s">
        <v>1</v>
      </c>
      <c r="F51" s="151" t="s">
        <v>1641</v>
      </c>
      <c r="G51" s="151" t="s">
        <v>1582</v>
      </c>
      <c r="H51" s="513">
        <v>120000</v>
      </c>
      <c r="I51" s="151" t="s">
        <v>337</v>
      </c>
      <c r="J51" s="234" t="s">
        <v>1377</v>
      </c>
    </row>
    <row r="52" spans="1:10" s="238" customFormat="1" ht="52.5" customHeight="1" x14ac:dyDescent="0.25">
      <c r="A52" s="239">
        <v>46</v>
      </c>
      <c r="B52" s="495" t="s">
        <v>1375</v>
      </c>
      <c r="C52" s="151" t="s">
        <v>1648</v>
      </c>
      <c r="D52" s="220" t="s">
        <v>1649</v>
      </c>
      <c r="E52" s="151" t="s">
        <v>46</v>
      </c>
      <c r="F52" s="151" t="s">
        <v>17</v>
      </c>
      <c r="G52" s="151" t="s">
        <v>1601</v>
      </c>
      <c r="H52" s="513">
        <v>250000</v>
      </c>
      <c r="I52" s="151" t="s">
        <v>337</v>
      </c>
      <c r="J52" s="234" t="s">
        <v>1377</v>
      </c>
    </row>
    <row r="53" spans="1:10" s="238" customFormat="1" ht="37.5" x14ac:dyDescent="0.25">
      <c r="A53" s="239">
        <v>47</v>
      </c>
      <c r="B53" s="495" t="s">
        <v>1375</v>
      </c>
      <c r="C53" s="151" t="s">
        <v>1651</v>
      </c>
      <c r="D53" s="220" t="s">
        <v>1640</v>
      </c>
      <c r="E53" s="151" t="s">
        <v>10</v>
      </c>
      <c r="F53" s="151" t="s">
        <v>59</v>
      </c>
      <c r="G53" s="151" t="s">
        <v>1581</v>
      </c>
      <c r="H53" s="513">
        <v>110000</v>
      </c>
      <c r="I53" s="151" t="s">
        <v>337</v>
      </c>
      <c r="J53" s="234" t="s">
        <v>1377</v>
      </c>
    </row>
    <row r="54" spans="1:10" s="238" customFormat="1" ht="18.75" x14ac:dyDescent="0.25">
      <c r="A54" s="239">
        <v>48</v>
      </c>
      <c r="B54" s="495" t="s">
        <v>1375</v>
      </c>
      <c r="C54" s="151" t="s">
        <v>1652</v>
      </c>
      <c r="D54" s="220" t="s">
        <v>1653</v>
      </c>
      <c r="E54" s="151" t="s">
        <v>1654</v>
      </c>
      <c r="F54" s="151" t="s">
        <v>704</v>
      </c>
      <c r="G54" s="151" t="s">
        <v>1581</v>
      </c>
      <c r="H54" s="513">
        <v>170000</v>
      </c>
      <c r="I54" s="151" t="s">
        <v>337</v>
      </c>
      <c r="J54" s="234" t="s">
        <v>1377</v>
      </c>
    </row>
    <row r="55" spans="1:10" s="238" customFormat="1" ht="37.5" x14ac:dyDescent="0.25">
      <c r="A55" s="239">
        <v>49</v>
      </c>
      <c r="B55" s="495" t="s">
        <v>1375</v>
      </c>
      <c r="C55" s="151" t="s">
        <v>1655</v>
      </c>
      <c r="D55" s="220" t="s">
        <v>726</v>
      </c>
      <c r="E55" s="151" t="s">
        <v>35</v>
      </c>
      <c r="F55" s="151" t="s">
        <v>1656</v>
      </c>
      <c r="G55" s="151" t="s">
        <v>1592</v>
      </c>
      <c r="H55" s="513">
        <v>90000</v>
      </c>
      <c r="I55" s="151" t="s">
        <v>337</v>
      </c>
      <c r="J55" s="234" t="s">
        <v>1377</v>
      </c>
    </row>
    <row r="56" spans="1:10" s="238" customFormat="1" ht="18.75" x14ac:dyDescent="0.25">
      <c r="A56" s="239">
        <v>50</v>
      </c>
      <c r="B56" s="495" t="s">
        <v>1375</v>
      </c>
      <c r="C56" s="151" t="s">
        <v>1657</v>
      </c>
      <c r="D56" s="220" t="s">
        <v>707</v>
      </c>
      <c r="E56" s="151" t="s">
        <v>35</v>
      </c>
      <c r="F56" s="151" t="s">
        <v>1641</v>
      </c>
      <c r="G56" s="151" t="s">
        <v>1592</v>
      </c>
      <c r="H56" s="513">
        <v>120000</v>
      </c>
      <c r="I56" s="151" t="s">
        <v>337</v>
      </c>
      <c r="J56" s="234" t="s">
        <v>1377</v>
      </c>
    </row>
    <row r="57" spans="1:10" s="238" customFormat="1" ht="56.25" x14ac:dyDescent="0.25">
      <c r="A57" s="239">
        <v>51</v>
      </c>
      <c r="B57" s="495" t="s">
        <v>1375</v>
      </c>
      <c r="C57" s="151" t="s">
        <v>1659</v>
      </c>
      <c r="D57" s="220" t="s">
        <v>17</v>
      </c>
      <c r="E57" s="151" t="s">
        <v>6</v>
      </c>
      <c r="F57" s="151" t="s">
        <v>59</v>
      </c>
      <c r="G57" s="151" t="s">
        <v>1660</v>
      </c>
      <c r="H57" s="512">
        <v>60000</v>
      </c>
      <c r="I57" s="151" t="s">
        <v>337</v>
      </c>
      <c r="J57" s="234" t="s">
        <v>1377</v>
      </c>
    </row>
    <row r="58" spans="1:10" s="238" customFormat="1" ht="18.75" x14ac:dyDescent="0.25">
      <c r="A58" s="239">
        <v>52</v>
      </c>
      <c r="B58" s="495" t="s">
        <v>1375</v>
      </c>
      <c r="C58" s="151" t="s">
        <v>1574</v>
      </c>
      <c r="D58" s="151" t="s">
        <v>170</v>
      </c>
      <c r="E58" s="151" t="s">
        <v>12</v>
      </c>
      <c r="F58" s="151" t="s">
        <v>465</v>
      </c>
      <c r="G58" s="151">
        <v>1</v>
      </c>
      <c r="H58" s="512">
        <v>20000</v>
      </c>
      <c r="I58" s="151" t="s">
        <v>337</v>
      </c>
      <c r="J58" s="234" t="s">
        <v>1377</v>
      </c>
    </row>
    <row r="59" spans="1:10" s="238" customFormat="1" ht="56.25" x14ac:dyDescent="0.25">
      <c r="A59" s="239">
        <v>53</v>
      </c>
      <c r="B59" s="495" t="s">
        <v>1375</v>
      </c>
      <c r="C59" s="150" t="s">
        <v>1661</v>
      </c>
      <c r="D59" s="165" t="s">
        <v>17</v>
      </c>
      <c r="E59" s="150" t="s">
        <v>17</v>
      </c>
      <c r="F59" s="150" t="s">
        <v>17</v>
      </c>
      <c r="G59" s="151" t="s">
        <v>1592</v>
      </c>
      <c r="H59" s="512"/>
      <c r="I59" s="151" t="s">
        <v>337</v>
      </c>
      <c r="J59" s="234" t="s">
        <v>1377</v>
      </c>
    </row>
    <row r="60" spans="1:10" s="233" customFormat="1" ht="37.5" x14ac:dyDescent="0.25">
      <c r="A60" s="177"/>
      <c r="B60" s="528" t="s">
        <v>156</v>
      </c>
      <c r="C60" s="528" t="s">
        <v>156</v>
      </c>
      <c r="D60" s="551"/>
      <c r="E60" s="551"/>
      <c r="F60" s="551"/>
      <c r="G60" s="552"/>
      <c r="H60" s="553"/>
      <c r="I60" s="551"/>
      <c r="J60" s="233" t="s">
        <v>1373</v>
      </c>
    </row>
    <row r="61" spans="1:10" s="234" customFormat="1" ht="56.25" x14ac:dyDescent="0.25">
      <c r="A61" s="239">
        <v>54</v>
      </c>
      <c r="B61" s="554" t="s">
        <v>156</v>
      </c>
      <c r="C61" s="555" t="s">
        <v>483</v>
      </c>
      <c r="D61" s="556" t="s">
        <v>17</v>
      </c>
      <c r="E61" s="556" t="s">
        <v>64</v>
      </c>
      <c r="F61" s="556" t="s">
        <v>17</v>
      </c>
      <c r="G61" s="556">
        <v>8</v>
      </c>
      <c r="H61" s="557">
        <v>84000</v>
      </c>
      <c r="I61" s="463" t="s">
        <v>337</v>
      </c>
      <c r="J61" s="234" t="s">
        <v>1999</v>
      </c>
    </row>
    <row r="62" spans="1:10" s="234" customFormat="1" ht="56.25" x14ac:dyDescent="0.25">
      <c r="A62" s="239">
        <v>55</v>
      </c>
      <c r="B62" s="495" t="s">
        <v>156</v>
      </c>
      <c r="C62" s="514" t="s">
        <v>683</v>
      </c>
      <c r="D62" s="166" t="s">
        <v>17</v>
      </c>
      <c r="E62" s="166" t="s">
        <v>64</v>
      </c>
      <c r="F62" s="166" t="s">
        <v>17</v>
      </c>
      <c r="G62" s="166">
        <v>8</v>
      </c>
      <c r="H62" s="224">
        <v>84000</v>
      </c>
      <c r="I62" s="151" t="s">
        <v>337</v>
      </c>
      <c r="J62" s="234" t="s">
        <v>1373</v>
      </c>
    </row>
    <row r="63" spans="1:10" s="234" customFormat="1" ht="56.25" x14ac:dyDescent="0.25">
      <c r="A63" s="239">
        <v>56</v>
      </c>
      <c r="B63" s="495" t="s">
        <v>156</v>
      </c>
      <c r="C63" s="514" t="s">
        <v>486</v>
      </c>
      <c r="D63" s="166" t="s">
        <v>17</v>
      </c>
      <c r="E63" s="166" t="s">
        <v>45</v>
      </c>
      <c r="F63" s="166" t="s">
        <v>470</v>
      </c>
      <c r="G63" s="166">
        <v>8</v>
      </c>
      <c r="H63" s="224">
        <v>84000</v>
      </c>
      <c r="I63" s="151" t="s">
        <v>337</v>
      </c>
      <c r="J63" s="234" t="s">
        <v>1373</v>
      </c>
    </row>
    <row r="64" spans="1:10" s="233" customFormat="1" ht="15.75" customHeight="1" x14ac:dyDescent="0.25">
      <c r="A64" s="177"/>
      <c r="B64" s="501" t="s">
        <v>99</v>
      </c>
      <c r="C64" s="501" t="s">
        <v>99</v>
      </c>
      <c r="D64" s="515"/>
      <c r="E64" s="516"/>
      <c r="F64" s="286"/>
      <c r="G64" s="517"/>
      <c r="H64" s="530"/>
      <c r="I64" s="567"/>
      <c r="J64" s="233" t="s">
        <v>1374</v>
      </c>
    </row>
    <row r="65" spans="1:10" s="234" customFormat="1" ht="37.5" x14ac:dyDescent="0.25">
      <c r="A65" s="239">
        <v>57</v>
      </c>
      <c r="B65" s="505" t="s">
        <v>99</v>
      </c>
      <c r="C65" s="248" t="s">
        <v>1149</v>
      </c>
      <c r="D65" s="251" t="s">
        <v>1106</v>
      </c>
      <c r="E65" s="248" t="s">
        <v>14</v>
      </c>
      <c r="F65" s="248" t="s">
        <v>69</v>
      </c>
      <c r="G65" s="254">
        <v>14</v>
      </c>
      <c r="H65" s="452">
        <v>300000</v>
      </c>
      <c r="I65" s="248" t="s">
        <v>337</v>
      </c>
      <c r="J65" s="234" t="s">
        <v>1374</v>
      </c>
    </row>
    <row r="66" spans="1:10" s="234" customFormat="1" ht="37.5" x14ac:dyDescent="0.25">
      <c r="A66" s="239">
        <v>58</v>
      </c>
      <c r="B66" s="505" t="s">
        <v>99</v>
      </c>
      <c r="C66" s="248" t="s">
        <v>1150</v>
      </c>
      <c r="D66" s="251" t="s">
        <v>1106</v>
      </c>
      <c r="E66" s="248" t="s">
        <v>14</v>
      </c>
      <c r="F66" s="192" t="s">
        <v>69</v>
      </c>
      <c r="G66" s="254">
        <v>14</v>
      </c>
      <c r="H66" s="452">
        <v>300000</v>
      </c>
      <c r="I66" s="248" t="s">
        <v>337</v>
      </c>
      <c r="J66" s="234" t="s">
        <v>1374</v>
      </c>
    </row>
    <row r="67" spans="1:10" s="234" customFormat="1" ht="37.5" x14ac:dyDescent="0.25">
      <c r="A67" s="239">
        <v>59</v>
      </c>
      <c r="B67" s="505" t="s">
        <v>99</v>
      </c>
      <c r="C67" s="248" t="s">
        <v>1151</v>
      </c>
      <c r="D67" s="251" t="s">
        <v>1106</v>
      </c>
      <c r="E67" s="248" t="s">
        <v>682</v>
      </c>
      <c r="F67" s="248" t="s">
        <v>69</v>
      </c>
      <c r="G67" s="254">
        <v>14</v>
      </c>
      <c r="H67" s="452">
        <v>300000</v>
      </c>
      <c r="I67" s="248" t="s">
        <v>337</v>
      </c>
      <c r="J67" s="234" t="s">
        <v>1374</v>
      </c>
    </row>
    <row r="68" spans="1:10" s="234" customFormat="1" ht="37.5" x14ac:dyDescent="0.25">
      <c r="A68" s="239">
        <v>60</v>
      </c>
      <c r="B68" s="505" t="s">
        <v>99</v>
      </c>
      <c r="C68" s="248" t="s">
        <v>1990</v>
      </c>
      <c r="D68" s="251" t="s">
        <v>1106</v>
      </c>
      <c r="E68" s="248" t="s">
        <v>682</v>
      </c>
      <c r="F68" s="248" t="s">
        <v>69</v>
      </c>
      <c r="G68" s="254">
        <v>14</v>
      </c>
      <c r="H68" s="452">
        <v>300000</v>
      </c>
      <c r="I68" s="248" t="s">
        <v>337</v>
      </c>
      <c r="J68" s="234" t="s">
        <v>1374</v>
      </c>
    </row>
    <row r="69" spans="1:10" s="234" customFormat="1" ht="37.5" x14ac:dyDescent="0.25">
      <c r="A69" s="239">
        <v>61</v>
      </c>
      <c r="B69" s="505" t="s">
        <v>99</v>
      </c>
      <c r="C69" s="248" t="s">
        <v>1152</v>
      </c>
      <c r="D69" s="251" t="s">
        <v>1106</v>
      </c>
      <c r="E69" s="248" t="s">
        <v>682</v>
      </c>
      <c r="F69" s="248" t="s">
        <v>69</v>
      </c>
      <c r="G69" s="254">
        <v>14</v>
      </c>
      <c r="H69" s="452">
        <v>300000</v>
      </c>
      <c r="I69" s="248" t="s">
        <v>337</v>
      </c>
      <c r="J69" s="234" t="s">
        <v>1374</v>
      </c>
    </row>
    <row r="70" spans="1:10" s="234" customFormat="1" ht="37.5" x14ac:dyDescent="0.25">
      <c r="A70" s="239">
        <v>62</v>
      </c>
      <c r="B70" s="505" t="s">
        <v>99</v>
      </c>
      <c r="C70" s="248" t="s">
        <v>1991</v>
      </c>
      <c r="D70" s="251" t="s">
        <v>1106</v>
      </c>
      <c r="E70" s="248" t="s">
        <v>63</v>
      </c>
      <c r="F70" s="248" t="s">
        <v>69</v>
      </c>
      <c r="G70" s="254">
        <v>14</v>
      </c>
      <c r="H70" s="452">
        <v>300000</v>
      </c>
      <c r="I70" s="248" t="s">
        <v>337</v>
      </c>
      <c r="J70" s="234" t="s">
        <v>1374</v>
      </c>
    </row>
    <row r="71" spans="1:10" s="233" customFormat="1" ht="15.75" customHeight="1" x14ac:dyDescent="0.25">
      <c r="A71" s="177"/>
      <c r="B71" s="434" t="s">
        <v>1482</v>
      </c>
      <c r="C71" s="200" t="s">
        <v>2159</v>
      </c>
      <c r="D71" s="430"/>
      <c r="E71" s="430"/>
      <c r="F71" s="430"/>
      <c r="G71" s="430"/>
      <c r="H71" s="499"/>
      <c r="I71" s="568"/>
      <c r="J71" s="233" t="s">
        <v>1377</v>
      </c>
    </row>
    <row r="72" spans="1:10" s="234" customFormat="1" ht="37.5" x14ac:dyDescent="0.25">
      <c r="A72" s="239">
        <v>63</v>
      </c>
      <c r="B72" s="495" t="s">
        <v>1482</v>
      </c>
      <c r="C72" s="151" t="s">
        <v>1662</v>
      </c>
      <c r="D72" s="220"/>
      <c r="E72" s="151" t="s">
        <v>2</v>
      </c>
      <c r="F72" s="151" t="s">
        <v>17</v>
      </c>
      <c r="G72" s="166">
        <v>3</v>
      </c>
      <c r="H72" s="196">
        <v>90000</v>
      </c>
      <c r="I72" s="151" t="s">
        <v>337</v>
      </c>
      <c r="J72" s="234" t="s">
        <v>1377</v>
      </c>
    </row>
    <row r="73" spans="1:10" s="234" customFormat="1" ht="37.5" x14ac:dyDescent="0.25">
      <c r="A73" s="239">
        <v>64</v>
      </c>
      <c r="B73" s="495" t="s">
        <v>1482</v>
      </c>
      <c r="C73" s="151" t="s">
        <v>4</v>
      </c>
      <c r="D73" s="220"/>
      <c r="E73" s="151" t="s">
        <v>6</v>
      </c>
      <c r="F73" s="151" t="s">
        <v>17</v>
      </c>
      <c r="G73" s="166">
        <v>7</v>
      </c>
      <c r="H73" s="196">
        <v>110000</v>
      </c>
      <c r="I73" s="151" t="s">
        <v>337</v>
      </c>
      <c r="J73" s="234" t="s">
        <v>1377</v>
      </c>
    </row>
    <row r="74" spans="1:10" s="234" customFormat="1" ht="37.5" x14ac:dyDescent="0.25">
      <c r="A74" s="239">
        <v>65</v>
      </c>
      <c r="B74" s="495" t="s">
        <v>1482</v>
      </c>
      <c r="C74" s="151" t="s">
        <v>1663</v>
      </c>
      <c r="D74" s="220"/>
      <c r="E74" s="151" t="s">
        <v>6</v>
      </c>
      <c r="F74" s="151" t="s">
        <v>17</v>
      </c>
      <c r="G74" s="166">
        <v>10</v>
      </c>
      <c r="H74" s="196">
        <v>60000</v>
      </c>
      <c r="I74" s="151" t="s">
        <v>337</v>
      </c>
      <c r="J74" s="234" t="s">
        <v>1377</v>
      </c>
    </row>
    <row r="75" spans="1:10" s="234" customFormat="1" ht="37.5" x14ac:dyDescent="0.25">
      <c r="A75" s="239">
        <v>66</v>
      </c>
      <c r="B75" s="495" t="s">
        <v>1482</v>
      </c>
      <c r="C75" s="151" t="s">
        <v>8</v>
      </c>
      <c r="D75" s="220"/>
      <c r="E75" s="151" t="s">
        <v>10</v>
      </c>
      <c r="F75" s="151" t="s">
        <v>17</v>
      </c>
      <c r="G75" s="166">
        <v>6</v>
      </c>
      <c r="H75" s="196">
        <v>90000</v>
      </c>
      <c r="I75" s="151" t="s">
        <v>337</v>
      </c>
      <c r="J75" s="234" t="s">
        <v>1377</v>
      </c>
    </row>
    <row r="76" spans="1:10" s="234" customFormat="1" ht="37.5" x14ac:dyDescent="0.25">
      <c r="A76" s="239">
        <v>67</v>
      </c>
      <c r="B76" s="495" t="s">
        <v>1482</v>
      </c>
      <c r="C76" s="151" t="s">
        <v>11</v>
      </c>
      <c r="D76" s="220"/>
      <c r="E76" s="151" t="s">
        <v>10</v>
      </c>
      <c r="F76" s="151" t="s">
        <v>1664</v>
      </c>
      <c r="G76" s="166">
        <v>10</v>
      </c>
      <c r="H76" s="196">
        <v>140000</v>
      </c>
      <c r="I76" s="151" t="s">
        <v>337</v>
      </c>
      <c r="J76" s="234" t="s">
        <v>1377</v>
      </c>
    </row>
    <row r="77" spans="1:10" s="233" customFormat="1" ht="37.5" x14ac:dyDescent="0.25">
      <c r="A77" s="177"/>
      <c r="B77" s="434" t="s">
        <v>1487</v>
      </c>
      <c r="C77" s="200" t="s">
        <v>1487</v>
      </c>
      <c r="D77" s="200"/>
      <c r="E77" s="200"/>
      <c r="F77" s="200"/>
      <c r="G77" s="430"/>
      <c r="H77" s="500"/>
      <c r="I77" s="200"/>
      <c r="J77" s="233" t="s">
        <v>1377</v>
      </c>
    </row>
    <row r="78" spans="1:10" s="237" customFormat="1" ht="37.5" x14ac:dyDescent="0.25">
      <c r="A78" s="239">
        <v>68</v>
      </c>
      <c r="B78" s="495" t="s">
        <v>1487</v>
      </c>
      <c r="C78" s="151" t="s">
        <v>4</v>
      </c>
      <c r="D78" s="195"/>
      <c r="E78" s="151" t="s">
        <v>1</v>
      </c>
      <c r="F78" s="151" t="s">
        <v>17</v>
      </c>
      <c r="G78" s="151">
        <v>4</v>
      </c>
      <c r="H78" s="224">
        <v>120000</v>
      </c>
      <c r="I78" s="151" t="s">
        <v>337</v>
      </c>
      <c r="J78" s="234" t="s">
        <v>1377</v>
      </c>
    </row>
    <row r="79" spans="1:10" s="237" customFormat="1" ht="37.5" x14ac:dyDescent="0.25">
      <c r="A79" s="239">
        <v>69</v>
      </c>
      <c r="B79" s="495" t="s">
        <v>1487</v>
      </c>
      <c r="C79" s="150" t="s">
        <v>7</v>
      </c>
      <c r="D79" s="150"/>
      <c r="E79" s="150" t="s">
        <v>16</v>
      </c>
      <c r="F79" s="150" t="s">
        <v>17</v>
      </c>
      <c r="G79" s="150">
        <v>14</v>
      </c>
      <c r="H79" s="224">
        <v>180000</v>
      </c>
      <c r="I79" s="151" t="s">
        <v>337</v>
      </c>
      <c r="J79" s="234" t="s">
        <v>1377</v>
      </c>
    </row>
    <row r="80" spans="1:10" s="237" customFormat="1" ht="37.5" x14ac:dyDescent="0.25">
      <c r="A80" s="239">
        <v>70</v>
      </c>
      <c r="B80" s="495" t="s">
        <v>1487</v>
      </c>
      <c r="C80" s="150" t="s">
        <v>1665</v>
      </c>
      <c r="D80" s="150" t="s">
        <v>1666</v>
      </c>
      <c r="E80" s="150" t="s">
        <v>1</v>
      </c>
      <c r="F80" s="150" t="s">
        <v>1572</v>
      </c>
      <c r="G80" s="150">
        <v>3</v>
      </c>
      <c r="H80" s="224">
        <v>60000</v>
      </c>
      <c r="I80" s="151" t="s">
        <v>337</v>
      </c>
      <c r="J80" s="234" t="s">
        <v>1377</v>
      </c>
    </row>
    <row r="81" spans="1:10" s="73" customFormat="1" ht="18.75" x14ac:dyDescent="0.25">
      <c r="A81" s="177"/>
      <c r="B81" s="501" t="s">
        <v>100</v>
      </c>
      <c r="C81" s="572" t="s">
        <v>2160</v>
      </c>
      <c r="D81" s="502"/>
      <c r="E81" s="286"/>
      <c r="F81" s="286"/>
      <c r="G81" s="503"/>
      <c r="H81" s="504"/>
      <c r="I81" s="567"/>
      <c r="J81" s="233" t="s">
        <v>1374</v>
      </c>
    </row>
    <row r="82" spans="1:10" s="237" customFormat="1" ht="41.25" customHeight="1" x14ac:dyDescent="0.25">
      <c r="A82" s="239">
        <v>71</v>
      </c>
      <c r="B82" s="505" t="s">
        <v>100</v>
      </c>
      <c r="C82" s="248" t="s">
        <v>433</v>
      </c>
      <c r="D82" s="251" t="s">
        <v>17</v>
      </c>
      <c r="E82" s="248" t="s">
        <v>1153</v>
      </c>
      <c r="F82" s="248" t="s">
        <v>484</v>
      </c>
      <c r="G82" s="254">
        <v>16</v>
      </c>
      <c r="H82" s="506">
        <v>198800</v>
      </c>
      <c r="I82" s="248" t="s">
        <v>337</v>
      </c>
      <c r="J82" s="234" t="s">
        <v>1374</v>
      </c>
    </row>
    <row r="83" spans="1:10" s="237" customFormat="1" ht="42" customHeight="1" x14ac:dyDescent="0.25">
      <c r="A83" s="239">
        <v>72</v>
      </c>
      <c r="B83" s="505" t="s">
        <v>100</v>
      </c>
      <c r="C83" s="248" t="s">
        <v>433</v>
      </c>
      <c r="D83" s="251" t="s">
        <v>17</v>
      </c>
      <c r="E83" s="248" t="s">
        <v>1153</v>
      </c>
      <c r="F83" s="248" t="s">
        <v>579</v>
      </c>
      <c r="G83" s="254">
        <v>16</v>
      </c>
      <c r="H83" s="506">
        <v>130200</v>
      </c>
      <c r="I83" s="248" t="s">
        <v>337</v>
      </c>
      <c r="J83" s="234" t="s">
        <v>1374</v>
      </c>
    </row>
    <row r="84" spans="1:10" s="237" customFormat="1" ht="36.75" customHeight="1" x14ac:dyDescent="0.25">
      <c r="A84" s="239">
        <v>73</v>
      </c>
      <c r="B84" s="505" t="s">
        <v>100</v>
      </c>
      <c r="C84" s="248" t="s">
        <v>433</v>
      </c>
      <c r="D84" s="251" t="s">
        <v>17</v>
      </c>
      <c r="E84" s="248" t="s">
        <v>1153</v>
      </c>
      <c r="F84" s="248" t="s">
        <v>1154</v>
      </c>
      <c r="G84" s="254">
        <v>16</v>
      </c>
      <c r="H84" s="506">
        <v>155400</v>
      </c>
      <c r="I84" s="248" t="s">
        <v>337</v>
      </c>
      <c r="J84" s="234" t="s">
        <v>1374</v>
      </c>
    </row>
    <row r="85" spans="1:10" s="237" customFormat="1" ht="39.75" customHeight="1" x14ac:dyDescent="0.25">
      <c r="A85" s="239">
        <v>74</v>
      </c>
      <c r="B85" s="505" t="s">
        <v>100</v>
      </c>
      <c r="C85" s="248" t="s">
        <v>433</v>
      </c>
      <c r="D85" s="251" t="s">
        <v>17</v>
      </c>
      <c r="E85" s="248" t="s">
        <v>1153</v>
      </c>
      <c r="F85" s="248" t="s">
        <v>425</v>
      </c>
      <c r="G85" s="254">
        <v>16</v>
      </c>
      <c r="H85" s="506">
        <v>155400</v>
      </c>
      <c r="I85" s="248" t="s">
        <v>337</v>
      </c>
      <c r="J85" s="234" t="s">
        <v>1374</v>
      </c>
    </row>
    <row r="86" spans="1:10" s="237" customFormat="1" ht="46.5" customHeight="1" x14ac:dyDescent="0.25">
      <c r="A86" s="239">
        <v>75</v>
      </c>
      <c r="B86" s="505" t="s">
        <v>100</v>
      </c>
      <c r="C86" s="248" t="s">
        <v>433</v>
      </c>
      <c r="D86" s="251" t="s">
        <v>17</v>
      </c>
      <c r="E86" s="248" t="s">
        <v>1153</v>
      </c>
      <c r="F86" s="248" t="s">
        <v>420</v>
      </c>
      <c r="G86" s="254">
        <v>16</v>
      </c>
      <c r="H86" s="506">
        <v>151200</v>
      </c>
      <c r="I86" s="248" t="s">
        <v>337</v>
      </c>
      <c r="J86" s="234" t="s">
        <v>1374</v>
      </c>
    </row>
    <row r="87" spans="1:10" s="237" customFormat="1" ht="56.25" x14ac:dyDescent="0.25">
      <c r="A87" s="239">
        <v>76</v>
      </c>
      <c r="B87" s="505" t="s">
        <v>100</v>
      </c>
      <c r="C87" s="248" t="s">
        <v>433</v>
      </c>
      <c r="D87" s="251" t="s">
        <v>17</v>
      </c>
      <c r="E87" s="248" t="s">
        <v>1153</v>
      </c>
      <c r="F87" s="248" t="s">
        <v>514</v>
      </c>
      <c r="G87" s="518">
        <v>16</v>
      </c>
      <c r="H87" s="506">
        <v>65400</v>
      </c>
      <c r="I87" s="248" t="s">
        <v>337</v>
      </c>
      <c r="J87" s="234" t="s">
        <v>1374</v>
      </c>
    </row>
    <row r="88" spans="1:10" s="237" customFormat="1" ht="56.25" x14ac:dyDescent="0.25">
      <c r="A88" s="239">
        <v>77</v>
      </c>
      <c r="B88" s="505" t="s">
        <v>100</v>
      </c>
      <c r="C88" s="248" t="s">
        <v>101</v>
      </c>
      <c r="D88" s="251" t="s">
        <v>17</v>
      </c>
      <c r="E88" s="248" t="s">
        <v>67</v>
      </c>
      <c r="F88" s="248" t="s">
        <v>17</v>
      </c>
      <c r="G88" s="254">
        <v>16</v>
      </c>
      <c r="H88" s="452">
        <v>190000</v>
      </c>
      <c r="I88" s="248" t="s">
        <v>337</v>
      </c>
      <c r="J88" s="234" t="s">
        <v>1374</v>
      </c>
    </row>
    <row r="89" spans="1:10" s="237" customFormat="1" ht="56.25" x14ac:dyDescent="0.25">
      <c r="A89" s="239">
        <v>78</v>
      </c>
      <c r="B89" s="505" t="s">
        <v>100</v>
      </c>
      <c r="C89" s="248" t="s">
        <v>102</v>
      </c>
      <c r="D89" s="251" t="s">
        <v>17</v>
      </c>
      <c r="E89" s="248" t="s">
        <v>67</v>
      </c>
      <c r="F89" s="248" t="s">
        <v>17</v>
      </c>
      <c r="G89" s="254">
        <v>16</v>
      </c>
      <c r="H89" s="452">
        <v>190000</v>
      </c>
      <c r="I89" s="248" t="s">
        <v>337</v>
      </c>
      <c r="J89" s="234" t="s">
        <v>1374</v>
      </c>
    </row>
    <row r="90" spans="1:10" s="234" customFormat="1" ht="56.25" x14ac:dyDescent="0.25">
      <c r="A90" s="239">
        <v>79</v>
      </c>
      <c r="B90" s="505" t="s">
        <v>100</v>
      </c>
      <c r="C90" s="248" t="s">
        <v>632</v>
      </c>
      <c r="D90" s="519" t="s">
        <v>17</v>
      </c>
      <c r="E90" s="248" t="s">
        <v>67</v>
      </c>
      <c r="F90" s="507" t="s">
        <v>17</v>
      </c>
      <c r="G90" s="254">
        <v>16</v>
      </c>
      <c r="H90" s="452">
        <v>190000</v>
      </c>
      <c r="I90" s="248" t="s">
        <v>337</v>
      </c>
      <c r="J90" s="234" t="s">
        <v>1374</v>
      </c>
    </row>
    <row r="91" spans="1:10" s="233" customFormat="1" ht="18.75" customHeight="1" x14ac:dyDescent="0.25">
      <c r="A91" s="177"/>
      <c r="B91" s="434" t="s">
        <v>160</v>
      </c>
      <c r="C91" s="434" t="s">
        <v>2161</v>
      </c>
      <c r="D91" s="200"/>
      <c r="E91" s="200"/>
      <c r="F91" s="200"/>
      <c r="G91" s="430"/>
      <c r="H91" s="499"/>
      <c r="I91" s="569"/>
      <c r="J91" s="234" t="s">
        <v>1373</v>
      </c>
    </row>
    <row r="92" spans="1:10" s="234" customFormat="1" ht="37.5" x14ac:dyDescent="0.25">
      <c r="A92" s="239">
        <v>80</v>
      </c>
      <c r="B92" s="495" t="s">
        <v>160</v>
      </c>
      <c r="C92" s="151" t="s">
        <v>688</v>
      </c>
      <c r="D92" s="153" t="s">
        <v>2132</v>
      </c>
      <c r="E92" s="151" t="s">
        <v>13</v>
      </c>
      <c r="F92" s="151" t="s">
        <v>425</v>
      </c>
      <c r="G92" s="220" t="s">
        <v>1495</v>
      </c>
      <c r="H92" s="509">
        <v>72000</v>
      </c>
      <c r="I92" s="151" t="s">
        <v>337</v>
      </c>
      <c r="J92" s="234" t="s">
        <v>1373</v>
      </c>
    </row>
    <row r="93" spans="1:10" s="234" customFormat="1" ht="18.75" x14ac:dyDescent="0.25">
      <c r="A93" s="239">
        <v>81</v>
      </c>
      <c r="B93" s="495" t="s">
        <v>160</v>
      </c>
      <c r="C93" s="151" t="s">
        <v>689</v>
      </c>
      <c r="D93" s="151" t="s">
        <v>559</v>
      </c>
      <c r="E93" s="151" t="s">
        <v>61</v>
      </c>
      <c r="F93" s="151" t="s">
        <v>690</v>
      </c>
      <c r="G93" s="220" t="s">
        <v>691</v>
      </c>
      <c r="H93" s="509">
        <v>160000</v>
      </c>
      <c r="I93" s="151" t="s">
        <v>337</v>
      </c>
      <c r="J93" s="234" t="s">
        <v>1373</v>
      </c>
    </row>
    <row r="94" spans="1:10" s="234" customFormat="1" ht="56.25" x14ac:dyDescent="0.25">
      <c r="A94" s="239">
        <v>82</v>
      </c>
      <c r="B94" s="495" t="s">
        <v>160</v>
      </c>
      <c r="C94" s="151" t="s">
        <v>478</v>
      </c>
      <c r="D94" s="151" t="s">
        <v>17</v>
      </c>
      <c r="E94" s="151" t="s">
        <v>0</v>
      </c>
      <c r="F94" s="151" t="s">
        <v>693</v>
      </c>
      <c r="G94" s="220" t="s">
        <v>490</v>
      </c>
      <c r="H94" s="509">
        <v>330000</v>
      </c>
      <c r="I94" s="151" t="s">
        <v>337</v>
      </c>
      <c r="J94" s="234" t="s">
        <v>1373</v>
      </c>
    </row>
    <row r="95" spans="1:10" s="234" customFormat="1" ht="56.25" x14ac:dyDescent="0.25">
      <c r="A95" s="239">
        <v>83</v>
      </c>
      <c r="B95" s="495" t="s">
        <v>160</v>
      </c>
      <c r="C95" s="151" t="s">
        <v>636</v>
      </c>
      <c r="D95" s="151" t="s">
        <v>614</v>
      </c>
      <c r="E95" s="151" t="s">
        <v>18</v>
      </c>
      <c r="F95" s="151" t="s">
        <v>694</v>
      </c>
      <c r="G95" s="220" t="s">
        <v>488</v>
      </c>
      <c r="H95" s="513">
        <v>85000</v>
      </c>
      <c r="I95" s="151" t="s">
        <v>337</v>
      </c>
      <c r="J95" s="234" t="s">
        <v>1373</v>
      </c>
    </row>
    <row r="96" spans="1:10" s="234" customFormat="1" ht="56.25" x14ac:dyDescent="0.25">
      <c r="A96" s="239">
        <v>84</v>
      </c>
      <c r="B96" s="495" t="s">
        <v>160</v>
      </c>
      <c r="C96" s="151" t="s">
        <v>34</v>
      </c>
      <c r="D96" s="151" t="s">
        <v>17</v>
      </c>
      <c r="E96" s="151" t="s">
        <v>1</v>
      </c>
      <c r="F96" s="151" t="s">
        <v>695</v>
      </c>
      <c r="G96" s="220" t="s">
        <v>488</v>
      </c>
      <c r="H96" s="513">
        <v>113000</v>
      </c>
      <c r="I96" s="151" t="s">
        <v>337</v>
      </c>
      <c r="J96" s="234" t="s">
        <v>1373</v>
      </c>
    </row>
    <row r="97" spans="1:10" s="234" customFormat="1" ht="56.25" x14ac:dyDescent="0.25">
      <c r="A97" s="239">
        <v>85</v>
      </c>
      <c r="B97" s="495" t="s">
        <v>160</v>
      </c>
      <c r="C97" s="151" t="s">
        <v>696</v>
      </c>
      <c r="D97" s="151" t="s">
        <v>17</v>
      </c>
      <c r="E97" s="151" t="s">
        <v>10</v>
      </c>
      <c r="F97" s="151" t="s">
        <v>464</v>
      </c>
      <c r="G97" s="220" t="s">
        <v>490</v>
      </c>
      <c r="H97" s="513">
        <v>230000</v>
      </c>
      <c r="I97" s="151" t="s">
        <v>337</v>
      </c>
      <c r="J97" s="234" t="s">
        <v>1373</v>
      </c>
    </row>
    <row r="98" spans="1:10" s="236" customFormat="1" ht="18.75" x14ac:dyDescent="0.25">
      <c r="A98" s="177"/>
      <c r="B98" s="434" t="s">
        <v>1397</v>
      </c>
      <c r="C98" s="200" t="s">
        <v>2162</v>
      </c>
      <c r="D98" s="467"/>
      <c r="E98" s="200"/>
      <c r="F98" s="200"/>
      <c r="G98" s="430"/>
      <c r="H98" s="500"/>
      <c r="I98" s="568"/>
      <c r="J98" s="233" t="s">
        <v>1377</v>
      </c>
    </row>
    <row r="99" spans="1:10" s="237" customFormat="1" ht="37.5" x14ac:dyDescent="0.25">
      <c r="A99" s="239">
        <v>86</v>
      </c>
      <c r="B99" s="495" t="s">
        <v>1397</v>
      </c>
      <c r="C99" s="150" t="s">
        <v>1667</v>
      </c>
      <c r="D99" s="514" t="s">
        <v>2130</v>
      </c>
      <c r="E99" s="150" t="s">
        <v>29</v>
      </c>
      <c r="F99" s="150" t="s">
        <v>419</v>
      </c>
      <c r="G99" s="150">
        <v>10</v>
      </c>
      <c r="H99" s="520">
        <v>200000</v>
      </c>
      <c r="I99" s="151" t="s">
        <v>337</v>
      </c>
      <c r="J99" s="234" t="s">
        <v>1377</v>
      </c>
    </row>
    <row r="100" spans="1:10" s="237" customFormat="1" ht="37.5" x14ac:dyDescent="0.25">
      <c r="A100" s="239">
        <v>87</v>
      </c>
      <c r="B100" s="495" t="s">
        <v>1397</v>
      </c>
      <c r="C100" s="150" t="s">
        <v>1669</v>
      </c>
      <c r="D100" s="514" t="s">
        <v>1214</v>
      </c>
      <c r="E100" s="150" t="s">
        <v>13</v>
      </c>
      <c r="F100" s="150" t="s">
        <v>419</v>
      </c>
      <c r="G100" s="150">
        <v>8</v>
      </c>
      <c r="H100" s="520">
        <v>64000</v>
      </c>
      <c r="I100" s="151" t="s">
        <v>337</v>
      </c>
      <c r="J100" s="234" t="s">
        <v>1377</v>
      </c>
    </row>
    <row r="101" spans="1:10" s="237" customFormat="1" ht="56.25" x14ac:dyDescent="0.25">
      <c r="A101" s="239">
        <v>88</v>
      </c>
      <c r="B101" s="495" t="s">
        <v>1397</v>
      </c>
      <c r="C101" s="150" t="s">
        <v>1670</v>
      </c>
      <c r="D101" s="514"/>
      <c r="E101" s="150" t="s">
        <v>13</v>
      </c>
      <c r="F101" s="150" t="s">
        <v>468</v>
      </c>
      <c r="G101" s="150">
        <v>7</v>
      </c>
      <c r="H101" s="520">
        <v>190000</v>
      </c>
      <c r="I101" s="151" t="s">
        <v>337</v>
      </c>
      <c r="J101" s="234" t="s">
        <v>1377</v>
      </c>
    </row>
    <row r="102" spans="1:10" s="237" customFormat="1" ht="37.5" x14ac:dyDescent="0.25">
      <c r="A102" s="239">
        <v>89</v>
      </c>
      <c r="B102" s="495" t="s">
        <v>1397</v>
      </c>
      <c r="C102" s="150" t="s">
        <v>1671</v>
      </c>
      <c r="D102" s="270" t="s">
        <v>1672</v>
      </c>
      <c r="E102" s="150" t="s">
        <v>13</v>
      </c>
      <c r="F102" s="150" t="s">
        <v>50</v>
      </c>
      <c r="G102" s="150">
        <v>10</v>
      </c>
      <c r="H102" s="520">
        <v>110000</v>
      </c>
      <c r="I102" s="151" t="s">
        <v>337</v>
      </c>
      <c r="J102" s="234" t="s">
        <v>1377</v>
      </c>
    </row>
    <row r="103" spans="1:10" s="237" customFormat="1" ht="28.5" customHeight="1" x14ac:dyDescent="0.25">
      <c r="A103" s="239">
        <v>90</v>
      </c>
      <c r="B103" s="495" t="s">
        <v>1397</v>
      </c>
      <c r="C103" s="150" t="s">
        <v>1673</v>
      </c>
      <c r="D103" s="270" t="s">
        <v>1674</v>
      </c>
      <c r="E103" s="150" t="s">
        <v>13</v>
      </c>
      <c r="F103" s="150" t="s">
        <v>484</v>
      </c>
      <c r="G103" s="150">
        <v>22</v>
      </c>
      <c r="H103" s="520">
        <v>300000</v>
      </c>
      <c r="I103" s="151" t="s">
        <v>337</v>
      </c>
      <c r="J103" s="234" t="s">
        <v>1377</v>
      </c>
    </row>
    <row r="104" spans="1:10" s="237" customFormat="1" ht="37.5" x14ac:dyDescent="0.25">
      <c r="A104" s="239">
        <v>91</v>
      </c>
      <c r="B104" s="495" t="s">
        <v>1397</v>
      </c>
      <c r="C104" s="150" t="s">
        <v>1667</v>
      </c>
      <c r="D104" s="270" t="s">
        <v>1675</v>
      </c>
      <c r="E104" s="150" t="s">
        <v>13</v>
      </c>
      <c r="F104" s="150" t="s">
        <v>419</v>
      </c>
      <c r="G104" s="150">
        <v>10</v>
      </c>
      <c r="H104" s="520">
        <v>200000</v>
      </c>
      <c r="I104" s="151" t="s">
        <v>337</v>
      </c>
      <c r="J104" s="234" t="s">
        <v>1377</v>
      </c>
    </row>
    <row r="105" spans="1:10" s="237" customFormat="1" ht="18.75" x14ac:dyDescent="0.25">
      <c r="A105" s="239">
        <v>92</v>
      </c>
      <c r="B105" s="495" t="s">
        <v>1397</v>
      </c>
      <c r="C105" s="150" t="s">
        <v>1676</v>
      </c>
      <c r="D105" s="514" t="s">
        <v>1677</v>
      </c>
      <c r="E105" s="150" t="s">
        <v>2</v>
      </c>
      <c r="F105" s="150" t="s">
        <v>1678</v>
      </c>
      <c r="G105" s="150">
        <v>15</v>
      </c>
      <c r="H105" s="520">
        <v>180000</v>
      </c>
      <c r="I105" s="151" t="s">
        <v>337</v>
      </c>
      <c r="J105" s="234" t="s">
        <v>1377</v>
      </c>
    </row>
    <row r="106" spans="1:10" s="237" customFormat="1" ht="37.5" x14ac:dyDescent="0.25">
      <c r="A106" s="239">
        <v>93</v>
      </c>
      <c r="B106" s="495" t="s">
        <v>1397</v>
      </c>
      <c r="C106" s="150" t="s">
        <v>1679</v>
      </c>
      <c r="D106" s="514" t="s">
        <v>1680</v>
      </c>
      <c r="E106" s="150" t="s">
        <v>2</v>
      </c>
      <c r="F106" s="150" t="s">
        <v>1681</v>
      </c>
      <c r="G106" s="150">
        <v>3</v>
      </c>
      <c r="H106" s="520">
        <v>100000</v>
      </c>
      <c r="I106" s="151"/>
      <c r="J106" s="234" t="s">
        <v>1377</v>
      </c>
    </row>
    <row r="107" spans="1:10" s="237" customFormat="1" ht="18.75" x14ac:dyDescent="0.25">
      <c r="A107" s="239">
        <v>94</v>
      </c>
      <c r="B107" s="218" t="s">
        <v>1397</v>
      </c>
      <c r="C107" s="150" t="s">
        <v>1682</v>
      </c>
      <c r="D107" s="521" t="s">
        <v>553</v>
      </c>
      <c r="E107" s="522" t="s">
        <v>2</v>
      </c>
      <c r="F107" s="522" t="s">
        <v>590</v>
      </c>
      <c r="G107" s="150">
        <v>3</v>
      </c>
      <c r="H107" s="520">
        <v>35000</v>
      </c>
      <c r="I107" s="151" t="s">
        <v>337</v>
      </c>
      <c r="J107" s="234" t="s">
        <v>1377</v>
      </c>
    </row>
    <row r="108" spans="1:10" s="237" customFormat="1" ht="56.25" x14ac:dyDescent="0.25">
      <c r="A108" s="239">
        <v>95</v>
      </c>
      <c r="B108" s="495" t="s">
        <v>1397</v>
      </c>
      <c r="C108" s="150" t="s">
        <v>1683</v>
      </c>
      <c r="D108" s="521" t="s">
        <v>1684</v>
      </c>
      <c r="E108" s="522" t="s">
        <v>2</v>
      </c>
      <c r="F108" s="522" t="s">
        <v>26</v>
      </c>
      <c r="G108" s="150">
        <v>15</v>
      </c>
      <c r="H108" s="520">
        <v>120000</v>
      </c>
      <c r="I108" s="151" t="s">
        <v>337</v>
      </c>
      <c r="J108" s="234" t="s">
        <v>1377</v>
      </c>
    </row>
    <row r="109" spans="1:10" s="237" customFormat="1" ht="37.5" x14ac:dyDescent="0.25">
      <c r="A109" s="239">
        <v>96</v>
      </c>
      <c r="B109" s="495" t="s">
        <v>1397</v>
      </c>
      <c r="C109" s="150" t="s">
        <v>1667</v>
      </c>
      <c r="D109" s="523" t="s">
        <v>1685</v>
      </c>
      <c r="E109" s="522" t="s">
        <v>682</v>
      </c>
      <c r="F109" s="522" t="s">
        <v>422</v>
      </c>
      <c r="G109" s="150">
        <v>10</v>
      </c>
      <c r="H109" s="520">
        <v>150000</v>
      </c>
      <c r="I109" s="151" t="s">
        <v>337</v>
      </c>
      <c r="J109" s="234" t="s">
        <v>1377</v>
      </c>
    </row>
    <row r="110" spans="1:10" s="237" customFormat="1" ht="56.25" x14ac:dyDescent="0.25">
      <c r="A110" s="239">
        <v>97</v>
      </c>
      <c r="B110" s="495" t="s">
        <v>1397</v>
      </c>
      <c r="C110" s="150" t="s">
        <v>1686</v>
      </c>
      <c r="D110" s="523" t="s">
        <v>1075</v>
      </c>
      <c r="E110" s="522" t="s">
        <v>16</v>
      </c>
      <c r="F110" s="522" t="s">
        <v>1668</v>
      </c>
      <c r="G110" s="150">
        <v>6</v>
      </c>
      <c r="H110" s="520">
        <v>130000</v>
      </c>
      <c r="I110" s="151" t="s">
        <v>337</v>
      </c>
      <c r="J110" s="234" t="s">
        <v>1377</v>
      </c>
    </row>
    <row r="111" spans="1:10" s="237" customFormat="1" ht="56.25" x14ac:dyDescent="0.25">
      <c r="A111" s="239">
        <v>98</v>
      </c>
      <c r="B111" s="495" t="s">
        <v>1397</v>
      </c>
      <c r="C111" s="150" t="s">
        <v>1670</v>
      </c>
      <c r="D111" s="514"/>
      <c r="E111" s="150" t="s">
        <v>16</v>
      </c>
      <c r="F111" s="150" t="s">
        <v>17</v>
      </c>
      <c r="G111" s="150">
        <v>7</v>
      </c>
      <c r="H111" s="520">
        <v>190000</v>
      </c>
      <c r="I111" s="151" t="s">
        <v>337</v>
      </c>
      <c r="J111" s="234" t="s">
        <v>1377</v>
      </c>
    </row>
    <row r="112" spans="1:10" s="237" customFormat="1" ht="37.5" x14ac:dyDescent="0.25">
      <c r="A112" s="239">
        <v>99</v>
      </c>
      <c r="B112" s="495" t="s">
        <v>1397</v>
      </c>
      <c r="C112" s="150" t="s">
        <v>1687</v>
      </c>
      <c r="D112" s="514" t="s">
        <v>1688</v>
      </c>
      <c r="E112" s="150" t="s">
        <v>16</v>
      </c>
      <c r="F112" s="150" t="s">
        <v>17</v>
      </c>
      <c r="G112" s="150">
        <v>7</v>
      </c>
      <c r="H112" s="520">
        <v>200000</v>
      </c>
      <c r="I112" s="151" t="s">
        <v>337</v>
      </c>
      <c r="J112" s="234" t="s">
        <v>1377</v>
      </c>
    </row>
    <row r="113" spans="1:10" s="237" customFormat="1" ht="37.5" x14ac:dyDescent="0.25">
      <c r="A113" s="239">
        <v>100</v>
      </c>
      <c r="B113" s="495" t="s">
        <v>1397</v>
      </c>
      <c r="C113" s="150" t="s">
        <v>1689</v>
      </c>
      <c r="D113" s="514" t="s">
        <v>844</v>
      </c>
      <c r="E113" s="150" t="s">
        <v>16</v>
      </c>
      <c r="F113" s="150" t="s">
        <v>1690</v>
      </c>
      <c r="G113" s="150">
        <v>3</v>
      </c>
      <c r="H113" s="520">
        <v>50000</v>
      </c>
      <c r="I113" s="151" t="s">
        <v>337</v>
      </c>
      <c r="J113" s="234" t="s">
        <v>1377</v>
      </c>
    </row>
    <row r="114" spans="1:10" s="237" customFormat="1" ht="56.25" x14ac:dyDescent="0.25">
      <c r="A114" s="239">
        <v>101</v>
      </c>
      <c r="B114" s="495" t="s">
        <v>1397</v>
      </c>
      <c r="C114" s="150" t="s">
        <v>1691</v>
      </c>
      <c r="D114" s="514" t="s">
        <v>1692</v>
      </c>
      <c r="E114" s="150" t="s">
        <v>16</v>
      </c>
      <c r="F114" s="150" t="s">
        <v>623</v>
      </c>
      <c r="G114" s="150">
        <v>22</v>
      </c>
      <c r="H114" s="520">
        <v>200000</v>
      </c>
      <c r="I114" s="151" t="s">
        <v>337</v>
      </c>
      <c r="J114" s="234" t="s">
        <v>1377</v>
      </c>
    </row>
    <row r="115" spans="1:10" s="237" customFormat="1" ht="37.5" x14ac:dyDescent="0.25">
      <c r="A115" s="239">
        <v>102</v>
      </c>
      <c r="B115" s="495" t="s">
        <v>1397</v>
      </c>
      <c r="C115" s="150" t="s">
        <v>1694</v>
      </c>
      <c r="D115" s="514" t="s">
        <v>1695</v>
      </c>
      <c r="E115" s="150" t="s">
        <v>0</v>
      </c>
      <c r="F115" s="150" t="s">
        <v>1696</v>
      </c>
      <c r="G115" s="150">
        <v>23</v>
      </c>
      <c r="H115" s="520">
        <v>250000</v>
      </c>
      <c r="I115" s="151" t="s">
        <v>337</v>
      </c>
      <c r="J115" s="234" t="s">
        <v>1377</v>
      </c>
    </row>
    <row r="116" spans="1:10" s="237" customFormat="1" ht="37.5" x14ac:dyDescent="0.25">
      <c r="A116" s="239">
        <v>103</v>
      </c>
      <c r="B116" s="495" t="s">
        <v>1397</v>
      </c>
      <c r="C116" s="150" t="s">
        <v>1667</v>
      </c>
      <c r="D116" s="514" t="s">
        <v>1697</v>
      </c>
      <c r="E116" s="150" t="s">
        <v>0</v>
      </c>
      <c r="F116" s="150" t="s">
        <v>896</v>
      </c>
      <c r="G116" s="150">
        <v>6</v>
      </c>
      <c r="H116" s="520">
        <v>150000</v>
      </c>
      <c r="I116" s="151" t="s">
        <v>337</v>
      </c>
      <c r="J116" s="234" t="s">
        <v>1377</v>
      </c>
    </row>
    <row r="117" spans="1:10" s="237" customFormat="1" ht="37.5" x14ac:dyDescent="0.25">
      <c r="A117" s="239">
        <v>104</v>
      </c>
      <c r="B117" s="495" t="s">
        <v>1397</v>
      </c>
      <c r="C117" s="150" t="s">
        <v>1698</v>
      </c>
      <c r="D117" s="514" t="s">
        <v>1699</v>
      </c>
      <c r="E117" s="150" t="s">
        <v>0</v>
      </c>
      <c r="F117" s="150" t="s">
        <v>1700</v>
      </c>
      <c r="G117" s="150">
        <v>3</v>
      </c>
      <c r="H117" s="520">
        <v>100000</v>
      </c>
      <c r="I117" s="151" t="s">
        <v>337</v>
      </c>
      <c r="J117" s="234" t="s">
        <v>1377</v>
      </c>
    </row>
    <row r="118" spans="1:10" s="237" customFormat="1" ht="56.25" x14ac:dyDescent="0.25">
      <c r="A118" s="239">
        <v>105</v>
      </c>
      <c r="B118" s="495" t="s">
        <v>1397</v>
      </c>
      <c r="C118" s="150" t="s">
        <v>1701</v>
      </c>
      <c r="D118" s="514" t="s">
        <v>1702</v>
      </c>
      <c r="E118" s="150" t="s">
        <v>0</v>
      </c>
      <c r="F118" s="150" t="s">
        <v>17</v>
      </c>
      <c r="G118" s="150">
        <v>11</v>
      </c>
      <c r="H118" s="520">
        <v>160000</v>
      </c>
      <c r="I118" s="151" t="s">
        <v>337</v>
      </c>
      <c r="J118" s="234" t="s">
        <v>1377</v>
      </c>
    </row>
    <row r="119" spans="1:10" s="237" customFormat="1" ht="18.75" x14ac:dyDescent="0.25">
      <c r="A119" s="239">
        <v>106</v>
      </c>
      <c r="B119" s="495" t="s">
        <v>1397</v>
      </c>
      <c r="C119" s="150" t="s">
        <v>1703</v>
      </c>
      <c r="D119" s="514" t="s">
        <v>757</v>
      </c>
      <c r="E119" s="150" t="s">
        <v>0</v>
      </c>
      <c r="F119" s="150" t="s">
        <v>690</v>
      </c>
      <c r="G119" s="150">
        <v>12</v>
      </c>
      <c r="H119" s="520">
        <v>150000</v>
      </c>
      <c r="I119" s="151" t="s">
        <v>337</v>
      </c>
      <c r="J119" s="234" t="s">
        <v>1377</v>
      </c>
    </row>
    <row r="120" spans="1:10" s="234" customFormat="1" ht="56.25" x14ac:dyDescent="0.25">
      <c r="A120" s="239">
        <v>107</v>
      </c>
      <c r="B120" s="495" t="s">
        <v>1397</v>
      </c>
      <c r="C120" s="150" t="s">
        <v>1704</v>
      </c>
      <c r="D120" s="514" t="s">
        <v>17</v>
      </c>
      <c r="E120" s="150" t="s">
        <v>18</v>
      </c>
      <c r="F120" s="150" t="s">
        <v>17</v>
      </c>
      <c r="G120" s="150">
        <v>4</v>
      </c>
      <c r="H120" s="520">
        <v>100000</v>
      </c>
      <c r="I120" s="151" t="s">
        <v>337</v>
      </c>
      <c r="J120" s="234" t="s">
        <v>1377</v>
      </c>
    </row>
    <row r="121" spans="1:10" s="237" customFormat="1" ht="56.25" x14ac:dyDescent="0.25">
      <c r="A121" s="239">
        <v>108</v>
      </c>
      <c r="B121" s="495" t="s">
        <v>1397</v>
      </c>
      <c r="C121" s="150" t="s">
        <v>1705</v>
      </c>
      <c r="D121" s="514" t="s">
        <v>1706</v>
      </c>
      <c r="E121" s="150" t="s">
        <v>18</v>
      </c>
      <c r="F121" s="150" t="s">
        <v>1707</v>
      </c>
      <c r="G121" s="150">
        <v>10</v>
      </c>
      <c r="H121" s="520">
        <v>150000</v>
      </c>
      <c r="I121" s="151" t="s">
        <v>337</v>
      </c>
      <c r="J121" s="234" t="s">
        <v>1377</v>
      </c>
    </row>
    <row r="122" spans="1:10" s="237" customFormat="1" ht="56.25" x14ac:dyDescent="0.25">
      <c r="A122" s="239">
        <v>109</v>
      </c>
      <c r="B122" s="495" t="s">
        <v>1397</v>
      </c>
      <c r="C122" s="150" t="s">
        <v>1670</v>
      </c>
      <c r="D122" s="514"/>
      <c r="E122" s="150" t="s">
        <v>18</v>
      </c>
      <c r="F122" s="150" t="s">
        <v>17</v>
      </c>
      <c r="G122" s="150">
        <v>7</v>
      </c>
      <c r="H122" s="520">
        <v>190000</v>
      </c>
      <c r="I122" s="151"/>
      <c r="J122" s="234" t="s">
        <v>1377</v>
      </c>
    </row>
    <row r="123" spans="1:10" s="237" customFormat="1" ht="56.25" x14ac:dyDescent="0.25">
      <c r="A123" s="239">
        <v>110</v>
      </c>
      <c r="B123" s="495" t="s">
        <v>1397</v>
      </c>
      <c r="C123" s="150" t="s">
        <v>1708</v>
      </c>
      <c r="D123" s="514" t="s">
        <v>1709</v>
      </c>
      <c r="E123" s="150" t="s">
        <v>65</v>
      </c>
      <c r="F123" s="150" t="s">
        <v>1710</v>
      </c>
      <c r="G123" s="150">
        <v>10</v>
      </c>
      <c r="H123" s="520">
        <v>180000</v>
      </c>
      <c r="I123" s="151" t="s">
        <v>337</v>
      </c>
      <c r="J123" s="234" t="s">
        <v>1377</v>
      </c>
    </row>
    <row r="124" spans="1:10" s="237" customFormat="1" ht="56.25" x14ac:dyDescent="0.25">
      <c r="A124" s="239">
        <v>111</v>
      </c>
      <c r="B124" s="495" t="s">
        <v>1397</v>
      </c>
      <c r="C124" s="150" t="s">
        <v>1711</v>
      </c>
      <c r="D124" s="514" t="s">
        <v>844</v>
      </c>
      <c r="E124" s="150" t="s">
        <v>45</v>
      </c>
      <c r="F124" s="150" t="s">
        <v>1557</v>
      </c>
      <c r="G124" s="150" t="s">
        <v>1712</v>
      </c>
      <c r="H124" s="520">
        <v>350000</v>
      </c>
      <c r="I124" s="151" t="s">
        <v>337</v>
      </c>
      <c r="J124" s="234" t="s">
        <v>1377</v>
      </c>
    </row>
    <row r="125" spans="1:10" s="237" customFormat="1" ht="56.25" x14ac:dyDescent="0.25">
      <c r="A125" s="239">
        <v>112</v>
      </c>
      <c r="B125" s="495" t="s">
        <v>1397</v>
      </c>
      <c r="C125" s="150" t="s">
        <v>1713</v>
      </c>
      <c r="D125" s="514" t="s">
        <v>17</v>
      </c>
      <c r="E125" s="150" t="s">
        <v>33</v>
      </c>
      <c r="F125" s="150" t="s">
        <v>17</v>
      </c>
      <c r="G125" s="150">
        <v>10</v>
      </c>
      <c r="H125" s="520">
        <v>200000</v>
      </c>
      <c r="I125" s="151" t="s">
        <v>337</v>
      </c>
      <c r="J125" s="234" t="s">
        <v>1377</v>
      </c>
    </row>
    <row r="126" spans="1:10" s="237" customFormat="1" ht="37.5" x14ac:dyDescent="0.25">
      <c r="A126" s="239">
        <v>113</v>
      </c>
      <c r="B126" s="495" t="s">
        <v>1397</v>
      </c>
      <c r="C126" s="150" t="s">
        <v>1693</v>
      </c>
      <c r="D126" s="514" t="s">
        <v>42</v>
      </c>
      <c r="E126" s="150" t="s">
        <v>33</v>
      </c>
      <c r="F126" s="150" t="s">
        <v>418</v>
      </c>
      <c r="G126" s="150">
        <v>5</v>
      </c>
      <c r="H126" s="520">
        <v>100000</v>
      </c>
      <c r="I126" s="151" t="s">
        <v>337</v>
      </c>
      <c r="J126" s="234" t="s">
        <v>1377</v>
      </c>
    </row>
    <row r="127" spans="1:10" s="237" customFormat="1" ht="37.5" x14ac:dyDescent="0.25">
      <c r="A127" s="239">
        <v>114</v>
      </c>
      <c r="B127" s="218" t="s">
        <v>1397</v>
      </c>
      <c r="C127" s="150" t="s">
        <v>1714</v>
      </c>
      <c r="D127" s="514" t="s">
        <v>1715</v>
      </c>
      <c r="E127" s="150" t="s">
        <v>33</v>
      </c>
      <c r="F127" s="150" t="s">
        <v>48</v>
      </c>
      <c r="G127" s="150">
        <v>8</v>
      </c>
      <c r="H127" s="520">
        <v>160000</v>
      </c>
      <c r="I127" s="151" t="s">
        <v>337</v>
      </c>
      <c r="J127" s="234" t="s">
        <v>1377</v>
      </c>
    </row>
    <row r="128" spans="1:10" s="234" customFormat="1" ht="37.5" x14ac:dyDescent="0.25">
      <c r="A128" s="239">
        <v>115</v>
      </c>
      <c r="B128" s="218" t="s">
        <v>1397</v>
      </c>
      <c r="C128" s="150" t="s">
        <v>1716</v>
      </c>
      <c r="D128" s="514" t="s">
        <v>1717</v>
      </c>
      <c r="E128" s="150" t="s">
        <v>33</v>
      </c>
      <c r="F128" s="150" t="s">
        <v>17</v>
      </c>
      <c r="G128" s="150">
        <v>10</v>
      </c>
      <c r="H128" s="520">
        <v>200000</v>
      </c>
      <c r="I128" s="151" t="s">
        <v>337</v>
      </c>
      <c r="J128" s="234" t="s">
        <v>1377</v>
      </c>
    </row>
    <row r="129" spans="1:10" s="237" customFormat="1" ht="37.5" x14ac:dyDescent="0.25">
      <c r="A129" s="239">
        <v>116</v>
      </c>
      <c r="B129" s="218" t="s">
        <v>1397</v>
      </c>
      <c r="C129" s="150" t="s">
        <v>1714</v>
      </c>
      <c r="D129" s="514" t="s">
        <v>474</v>
      </c>
      <c r="E129" s="150" t="s">
        <v>33</v>
      </c>
      <c r="F129" s="150" t="s">
        <v>1718</v>
      </c>
      <c r="G129" s="150">
        <v>10</v>
      </c>
      <c r="H129" s="520">
        <v>100000</v>
      </c>
      <c r="I129" s="151" t="s">
        <v>337</v>
      </c>
      <c r="J129" s="234" t="s">
        <v>1377</v>
      </c>
    </row>
    <row r="130" spans="1:10" s="237" customFormat="1" ht="37.5" x14ac:dyDescent="0.25">
      <c r="A130" s="239">
        <v>117</v>
      </c>
      <c r="B130" s="218" t="s">
        <v>1397</v>
      </c>
      <c r="C130" s="150" t="s">
        <v>1693</v>
      </c>
      <c r="D130" s="514" t="s">
        <v>1719</v>
      </c>
      <c r="E130" s="150" t="s">
        <v>33</v>
      </c>
      <c r="F130" s="150" t="s">
        <v>1720</v>
      </c>
      <c r="G130" s="150">
        <v>10</v>
      </c>
      <c r="H130" s="520">
        <v>100000</v>
      </c>
      <c r="I130" s="151" t="s">
        <v>337</v>
      </c>
      <c r="J130" s="234" t="s">
        <v>1377</v>
      </c>
    </row>
    <row r="131" spans="1:10" s="237" customFormat="1" ht="37.5" x14ac:dyDescent="0.25">
      <c r="A131" s="239">
        <v>118</v>
      </c>
      <c r="B131" s="218" t="s">
        <v>1397</v>
      </c>
      <c r="C131" s="150" t="s">
        <v>1721</v>
      </c>
      <c r="D131" s="514" t="s">
        <v>1722</v>
      </c>
      <c r="E131" s="150" t="s">
        <v>1</v>
      </c>
      <c r="F131" s="150" t="s">
        <v>1723</v>
      </c>
      <c r="G131" s="150">
        <v>10</v>
      </c>
      <c r="H131" s="520">
        <v>160000</v>
      </c>
      <c r="I131" s="151" t="s">
        <v>337</v>
      </c>
      <c r="J131" s="234" t="s">
        <v>1377</v>
      </c>
    </row>
    <row r="132" spans="1:10" s="237" customFormat="1" ht="33.75" customHeight="1" x14ac:dyDescent="0.25">
      <c r="A132" s="239">
        <v>119</v>
      </c>
      <c r="B132" s="495" t="s">
        <v>1397</v>
      </c>
      <c r="C132" s="150" t="s">
        <v>4</v>
      </c>
      <c r="D132" s="514" t="s">
        <v>606</v>
      </c>
      <c r="E132" s="150" t="s">
        <v>1</v>
      </c>
      <c r="F132" s="150" t="s">
        <v>579</v>
      </c>
      <c r="G132" s="150">
        <v>6</v>
      </c>
      <c r="H132" s="520">
        <v>80000</v>
      </c>
      <c r="I132" s="151" t="s">
        <v>337</v>
      </c>
      <c r="J132" s="234" t="s">
        <v>1377</v>
      </c>
    </row>
    <row r="133" spans="1:10" s="237" customFormat="1" ht="37.5" x14ac:dyDescent="0.25">
      <c r="A133" s="239">
        <v>120</v>
      </c>
      <c r="B133" s="495" t="s">
        <v>1397</v>
      </c>
      <c r="C133" s="150" t="s">
        <v>1724</v>
      </c>
      <c r="D133" s="514" t="s">
        <v>1725</v>
      </c>
      <c r="E133" s="150" t="s">
        <v>1</v>
      </c>
      <c r="F133" s="150" t="s">
        <v>17</v>
      </c>
      <c r="G133" s="150">
        <v>5</v>
      </c>
      <c r="H133" s="520">
        <v>100000</v>
      </c>
      <c r="I133" s="151" t="s">
        <v>337</v>
      </c>
      <c r="J133" s="234" t="s">
        <v>1377</v>
      </c>
    </row>
    <row r="134" spans="1:10" s="237" customFormat="1" ht="56.25" x14ac:dyDescent="0.25">
      <c r="A134" s="239">
        <v>121</v>
      </c>
      <c r="B134" s="495" t="s">
        <v>1397</v>
      </c>
      <c r="C134" s="150" t="s">
        <v>1670</v>
      </c>
      <c r="D134" s="514"/>
      <c r="E134" s="150" t="s">
        <v>1</v>
      </c>
      <c r="F134" s="150" t="s">
        <v>17</v>
      </c>
      <c r="G134" s="150">
        <v>7</v>
      </c>
      <c r="H134" s="520">
        <v>190000</v>
      </c>
      <c r="I134" s="151"/>
      <c r="J134" s="234" t="s">
        <v>1377</v>
      </c>
    </row>
    <row r="135" spans="1:10" s="237" customFormat="1" ht="37.5" x14ac:dyDescent="0.25">
      <c r="A135" s="239">
        <v>122</v>
      </c>
      <c r="B135" s="495" t="s">
        <v>1397</v>
      </c>
      <c r="C135" s="150" t="s">
        <v>1714</v>
      </c>
      <c r="D135" s="514" t="s">
        <v>462</v>
      </c>
      <c r="E135" s="150" t="s">
        <v>1</v>
      </c>
      <c r="F135" s="150" t="s">
        <v>1720</v>
      </c>
      <c r="G135" s="150">
        <v>8</v>
      </c>
      <c r="H135" s="520">
        <v>80000</v>
      </c>
      <c r="I135" s="151" t="s">
        <v>337</v>
      </c>
      <c r="J135" s="234" t="s">
        <v>1377</v>
      </c>
    </row>
    <row r="136" spans="1:10" s="237" customFormat="1" ht="56.25" x14ac:dyDescent="0.25">
      <c r="A136" s="239">
        <v>123</v>
      </c>
      <c r="B136" s="495" t="s">
        <v>1397</v>
      </c>
      <c r="C136" s="150" t="s">
        <v>1726</v>
      </c>
      <c r="D136" s="514" t="s">
        <v>17</v>
      </c>
      <c r="E136" s="150" t="s">
        <v>10</v>
      </c>
      <c r="F136" s="150" t="s">
        <v>17</v>
      </c>
      <c r="G136" s="150">
        <v>10</v>
      </c>
      <c r="H136" s="520">
        <v>200000</v>
      </c>
      <c r="I136" s="151" t="s">
        <v>337</v>
      </c>
      <c r="J136" s="234" t="s">
        <v>1377</v>
      </c>
    </row>
    <row r="137" spans="1:10" s="237" customFormat="1" ht="37.5" x14ac:dyDescent="0.25">
      <c r="A137" s="239">
        <v>124</v>
      </c>
      <c r="B137" s="495" t="s">
        <v>1397</v>
      </c>
      <c r="C137" s="150" t="s">
        <v>1727</v>
      </c>
      <c r="D137" s="514" t="s">
        <v>609</v>
      </c>
      <c r="E137" s="150" t="s">
        <v>10</v>
      </c>
      <c r="F137" s="150" t="s">
        <v>17</v>
      </c>
      <c r="G137" s="150">
        <v>6</v>
      </c>
      <c r="H137" s="520">
        <v>100000</v>
      </c>
      <c r="I137" s="151" t="s">
        <v>337</v>
      </c>
      <c r="J137" s="234" t="s">
        <v>1377</v>
      </c>
    </row>
    <row r="138" spans="1:10" s="237" customFormat="1" ht="56.25" x14ac:dyDescent="0.25">
      <c r="A138" s="239">
        <v>125</v>
      </c>
      <c r="B138" s="495" t="s">
        <v>1397</v>
      </c>
      <c r="C138" s="150" t="s">
        <v>1726</v>
      </c>
      <c r="D138" s="514" t="s">
        <v>17</v>
      </c>
      <c r="E138" s="150" t="s">
        <v>10</v>
      </c>
      <c r="F138" s="150" t="s">
        <v>17</v>
      </c>
      <c r="G138" s="150">
        <v>8</v>
      </c>
      <c r="H138" s="520">
        <v>150000</v>
      </c>
      <c r="I138" s="151" t="s">
        <v>337</v>
      </c>
      <c r="J138" s="234" t="s">
        <v>1377</v>
      </c>
    </row>
    <row r="139" spans="1:10" s="237" customFormat="1" ht="37.5" x14ac:dyDescent="0.25">
      <c r="A139" s="239">
        <v>126</v>
      </c>
      <c r="B139" s="495" t="s">
        <v>1397</v>
      </c>
      <c r="C139" s="150" t="s">
        <v>1728</v>
      </c>
      <c r="D139" s="514" t="s">
        <v>1729</v>
      </c>
      <c r="E139" s="150" t="s">
        <v>6</v>
      </c>
      <c r="F139" s="150" t="s">
        <v>1730</v>
      </c>
      <c r="G139" s="150">
        <v>8</v>
      </c>
      <c r="H139" s="520">
        <v>200000</v>
      </c>
      <c r="I139" s="151" t="s">
        <v>337</v>
      </c>
      <c r="J139" s="234" t="s">
        <v>1377</v>
      </c>
    </row>
    <row r="140" spans="1:10" s="237" customFormat="1" ht="18.75" x14ac:dyDescent="0.25">
      <c r="A140" s="239">
        <v>127</v>
      </c>
      <c r="B140" s="495" t="s">
        <v>1397</v>
      </c>
      <c r="C140" s="150" t="s">
        <v>44</v>
      </c>
      <c r="D140" s="514" t="s">
        <v>1731</v>
      </c>
      <c r="E140" s="150" t="s">
        <v>12</v>
      </c>
      <c r="F140" s="150" t="s">
        <v>17</v>
      </c>
      <c r="G140" s="150">
        <v>5</v>
      </c>
      <c r="H140" s="520">
        <v>100000</v>
      </c>
      <c r="I140" s="151" t="s">
        <v>337</v>
      </c>
      <c r="J140" s="234" t="s">
        <v>1377</v>
      </c>
    </row>
    <row r="141" spans="1:10" s="237" customFormat="1" ht="37.5" x14ac:dyDescent="0.25">
      <c r="A141" s="239">
        <v>128</v>
      </c>
      <c r="B141" s="495" t="s">
        <v>1397</v>
      </c>
      <c r="C141" s="150" t="s">
        <v>1732</v>
      </c>
      <c r="D141" s="514" t="s">
        <v>692</v>
      </c>
      <c r="E141" s="150" t="s">
        <v>12</v>
      </c>
      <c r="F141" s="150" t="s">
        <v>1733</v>
      </c>
      <c r="G141" s="150">
        <v>15</v>
      </c>
      <c r="H141" s="520">
        <v>150000</v>
      </c>
      <c r="I141" s="151" t="s">
        <v>337</v>
      </c>
      <c r="J141" s="234" t="s">
        <v>1377</v>
      </c>
    </row>
    <row r="142" spans="1:10" s="237" customFormat="1" ht="18.75" x14ac:dyDescent="0.25">
      <c r="A142" s="239">
        <v>129</v>
      </c>
      <c r="B142" s="495" t="s">
        <v>1397</v>
      </c>
      <c r="C142" s="150" t="s">
        <v>1734</v>
      </c>
      <c r="D142" s="514"/>
      <c r="E142" s="150" t="s">
        <v>12</v>
      </c>
      <c r="F142" s="150" t="s">
        <v>17</v>
      </c>
      <c r="G142" s="150">
        <v>16</v>
      </c>
      <c r="H142" s="520">
        <v>170000</v>
      </c>
      <c r="I142" s="151" t="s">
        <v>337</v>
      </c>
      <c r="J142" s="234" t="s">
        <v>1377</v>
      </c>
    </row>
    <row r="143" spans="1:10" s="237" customFormat="1" ht="56.25" x14ac:dyDescent="0.25">
      <c r="A143" s="239">
        <v>130</v>
      </c>
      <c r="B143" s="495" t="s">
        <v>1397</v>
      </c>
      <c r="C143" s="463" t="s">
        <v>1735</v>
      </c>
      <c r="D143" s="514" t="s">
        <v>17</v>
      </c>
      <c r="E143" s="150" t="s">
        <v>12</v>
      </c>
      <c r="F143" s="151" t="s">
        <v>17</v>
      </c>
      <c r="G143" s="166">
        <v>7</v>
      </c>
      <c r="H143" s="196">
        <v>190000</v>
      </c>
      <c r="I143" s="151" t="s">
        <v>337</v>
      </c>
      <c r="J143" s="234" t="s">
        <v>1377</v>
      </c>
    </row>
    <row r="144" spans="1:10" s="237" customFormat="1" ht="37.5" x14ac:dyDescent="0.25">
      <c r="A144" s="239">
        <v>131</v>
      </c>
      <c r="B144" s="495" t="s">
        <v>1397</v>
      </c>
      <c r="C144" s="526" t="s">
        <v>1736</v>
      </c>
      <c r="D144" s="514"/>
      <c r="E144" s="150"/>
      <c r="F144" s="150" t="s">
        <v>28</v>
      </c>
      <c r="G144" s="150">
        <v>1</v>
      </c>
      <c r="H144" s="520">
        <v>20000</v>
      </c>
      <c r="I144" s="151" t="s">
        <v>337</v>
      </c>
      <c r="J144" s="234" t="s">
        <v>1377</v>
      </c>
    </row>
    <row r="145" spans="1:10" s="237" customFormat="1" ht="37.5" x14ac:dyDescent="0.25">
      <c r="A145" s="239">
        <v>132</v>
      </c>
      <c r="B145" s="495" t="s">
        <v>1397</v>
      </c>
      <c r="C145" s="526" t="s">
        <v>1736</v>
      </c>
      <c r="D145" s="514"/>
      <c r="E145" s="150"/>
      <c r="F145" s="150" t="s">
        <v>28</v>
      </c>
      <c r="G145" s="150">
        <v>1</v>
      </c>
      <c r="H145" s="520">
        <v>20000</v>
      </c>
      <c r="I145" s="151" t="s">
        <v>337</v>
      </c>
      <c r="J145" s="234" t="s">
        <v>1377</v>
      </c>
    </row>
    <row r="146" spans="1:10" s="237" customFormat="1" ht="37.5" x14ac:dyDescent="0.25">
      <c r="A146" s="239">
        <v>133</v>
      </c>
      <c r="B146" s="495" t="s">
        <v>1397</v>
      </c>
      <c r="C146" s="526" t="s">
        <v>1736</v>
      </c>
      <c r="D146" s="514"/>
      <c r="E146" s="150"/>
      <c r="F146" s="150" t="s">
        <v>28</v>
      </c>
      <c r="G146" s="150">
        <v>1</v>
      </c>
      <c r="H146" s="520">
        <v>20000</v>
      </c>
      <c r="I146" s="151" t="s">
        <v>337</v>
      </c>
      <c r="J146" s="234" t="s">
        <v>1377</v>
      </c>
    </row>
    <row r="147" spans="1:10" s="234" customFormat="1" ht="37.5" x14ac:dyDescent="0.25">
      <c r="A147" s="239">
        <v>134</v>
      </c>
      <c r="B147" s="495" t="s">
        <v>1397</v>
      </c>
      <c r="C147" s="150" t="s">
        <v>1736</v>
      </c>
      <c r="D147" s="514"/>
      <c r="E147" s="150"/>
      <c r="F147" s="150" t="s">
        <v>28</v>
      </c>
      <c r="G147" s="150">
        <v>1</v>
      </c>
      <c r="H147" s="520">
        <v>20000</v>
      </c>
      <c r="I147" s="151" t="s">
        <v>337</v>
      </c>
      <c r="J147" s="234" t="s">
        <v>1377</v>
      </c>
    </row>
    <row r="148" spans="1:10" s="233" customFormat="1" ht="18.75" x14ac:dyDescent="0.25">
      <c r="A148" s="177"/>
      <c r="B148" s="434" t="s">
        <v>1407</v>
      </c>
      <c r="C148" s="528" t="s">
        <v>2163</v>
      </c>
      <c r="D148" s="200"/>
      <c r="E148" s="200"/>
      <c r="F148" s="200"/>
      <c r="G148" s="430"/>
      <c r="H148" s="499"/>
      <c r="I148" s="568"/>
      <c r="J148" s="233" t="s">
        <v>1377</v>
      </c>
    </row>
    <row r="149" spans="1:10" s="234" customFormat="1" ht="18.75" x14ac:dyDescent="0.25">
      <c r="A149" s="239">
        <v>135</v>
      </c>
      <c r="B149" s="495" t="s">
        <v>1407</v>
      </c>
      <c r="C149" s="527" t="s">
        <v>1737</v>
      </c>
      <c r="D149" s="150" t="s">
        <v>78</v>
      </c>
      <c r="E149" s="150" t="s">
        <v>13</v>
      </c>
      <c r="F149" s="150" t="s">
        <v>470</v>
      </c>
      <c r="G149" s="150">
        <v>3</v>
      </c>
      <c r="H149" s="196">
        <v>15000</v>
      </c>
      <c r="I149" s="151" t="s">
        <v>337</v>
      </c>
      <c r="J149" s="234" t="s">
        <v>1377</v>
      </c>
    </row>
    <row r="150" spans="1:10" s="234" customFormat="1" ht="18.75" x14ac:dyDescent="0.25">
      <c r="A150" s="239">
        <v>136</v>
      </c>
      <c r="B150" s="529" t="s">
        <v>1407</v>
      </c>
      <c r="C150" s="150" t="s">
        <v>1739</v>
      </c>
      <c r="D150" s="165" t="s">
        <v>261</v>
      </c>
      <c r="E150" s="150" t="s">
        <v>0</v>
      </c>
      <c r="F150" s="150" t="s">
        <v>466</v>
      </c>
      <c r="G150" s="150">
        <v>3</v>
      </c>
      <c r="H150" s="196">
        <v>120000</v>
      </c>
      <c r="I150" s="151" t="s">
        <v>337</v>
      </c>
      <c r="J150" s="234" t="s">
        <v>1377</v>
      </c>
    </row>
    <row r="151" spans="1:10" s="234" customFormat="1" ht="18.75" x14ac:dyDescent="0.25">
      <c r="A151" s="239">
        <v>137</v>
      </c>
      <c r="B151" s="529" t="s">
        <v>1407</v>
      </c>
      <c r="C151" s="150" t="s">
        <v>500</v>
      </c>
      <c r="D151" s="165" t="s">
        <v>37</v>
      </c>
      <c r="E151" s="150" t="s">
        <v>0</v>
      </c>
      <c r="F151" s="150" t="s">
        <v>1740</v>
      </c>
      <c r="G151" s="150">
        <v>2</v>
      </c>
      <c r="H151" s="196">
        <v>100000</v>
      </c>
      <c r="I151" s="151" t="s">
        <v>337</v>
      </c>
      <c r="J151" s="234" t="s">
        <v>1377</v>
      </c>
    </row>
    <row r="152" spans="1:10" s="234" customFormat="1" ht="18.75" x14ac:dyDescent="0.25">
      <c r="A152" s="239">
        <v>138</v>
      </c>
      <c r="B152" s="529" t="s">
        <v>1407</v>
      </c>
      <c r="C152" s="150" t="s">
        <v>1741</v>
      </c>
      <c r="D152" s="165" t="s">
        <v>1229</v>
      </c>
      <c r="E152" s="150" t="s">
        <v>45</v>
      </c>
      <c r="F152" s="150" t="s">
        <v>17</v>
      </c>
      <c r="G152" s="150">
        <v>2</v>
      </c>
      <c r="H152" s="196">
        <v>60000</v>
      </c>
      <c r="I152" s="151" t="s">
        <v>337</v>
      </c>
      <c r="J152" s="234" t="s">
        <v>1377</v>
      </c>
    </row>
    <row r="153" spans="1:10" s="234" customFormat="1" ht="18.75" x14ac:dyDescent="0.25">
      <c r="A153" s="239">
        <v>139</v>
      </c>
      <c r="B153" s="529" t="s">
        <v>1407</v>
      </c>
      <c r="C153" s="150" t="s">
        <v>1742</v>
      </c>
      <c r="D153" s="165" t="s">
        <v>23</v>
      </c>
      <c r="E153" s="150" t="s">
        <v>33</v>
      </c>
      <c r="F153" s="150" t="s">
        <v>17</v>
      </c>
      <c r="G153" s="150">
        <v>2</v>
      </c>
      <c r="H153" s="196">
        <v>80000</v>
      </c>
      <c r="I153" s="151" t="s">
        <v>337</v>
      </c>
      <c r="J153" s="234" t="s">
        <v>1377</v>
      </c>
    </row>
    <row r="154" spans="1:10" s="234" customFormat="1" ht="37.5" x14ac:dyDescent="0.25">
      <c r="A154" s="239">
        <v>140</v>
      </c>
      <c r="B154" s="218" t="s">
        <v>1407</v>
      </c>
      <c r="C154" s="150" t="s">
        <v>1743</v>
      </c>
      <c r="D154" s="165" t="s">
        <v>212</v>
      </c>
      <c r="E154" s="150" t="s">
        <v>1</v>
      </c>
      <c r="F154" s="150" t="s">
        <v>1744</v>
      </c>
      <c r="G154" s="150">
        <v>2</v>
      </c>
      <c r="H154" s="196">
        <v>50000</v>
      </c>
      <c r="I154" s="151"/>
      <c r="J154" s="234" t="s">
        <v>1377</v>
      </c>
    </row>
    <row r="155" spans="1:10" s="234" customFormat="1" ht="18.75" x14ac:dyDescent="0.25">
      <c r="A155" s="239">
        <v>141</v>
      </c>
      <c r="B155" s="218" t="s">
        <v>1407</v>
      </c>
      <c r="C155" s="150" t="s">
        <v>4</v>
      </c>
      <c r="D155" s="165" t="s">
        <v>25</v>
      </c>
      <c r="E155" s="150" t="s">
        <v>1</v>
      </c>
      <c r="F155" s="150" t="s">
        <v>17</v>
      </c>
      <c r="G155" s="150">
        <v>2</v>
      </c>
      <c r="H155" s="196">
        <v>40000</v>
      </c>
      <c r="I155" s="151"/>
      <c r="J155" s="234" t="s">
        <v>1377</v>
      </c>
    </row>
    <row r="156" spans="1:10" s="234" customFormat="1" ht="18.75" x14ac:dyDescent="0.25">
      <c r="A156" s="239">
        <v>142</v>
      </c>
      <c r="B156" s="218" t="s">
        <v>1407</v>
      </c>
      <c r="C156" s="150" t="s">
        <v>1738</v>
      </c>
      <c r="D156" s="165" t="s">
        <v>19</v>
      </c>
      <c r="E156" s="150" t="s">
        <v>10</v>
      </c>
      <c r="F156" s="150" t="s">
        <v>465</v>
      </c>
      <c r="G156" s="150">
        <v>2</v>
      </c>
      <c r="H156" s="196">
        <v>45000</v>
      </c>
      <c r="I156" s="151"/>
      <c r="J156" s="234" t="s">
        <v>1377</v>
      </c>
    </row>
    <row r="157" spans="1:10" s="234" customFormat="1" ht="18.75" x14ac:dyDescent="0.25">
      <c r="A157" s="239">
        <v>143</v>
      </c>
      <c r="B157" s="218" t="s">
        <v>1407</v>
      </c>
      <c r="C157" s="150" t="s">
        <v>1745</v>
      </c>
      <c r="D157" s="165" t="s">
        <v>90</v>
      </c>
      <c r="E157" s="150" t="s">
        <v>10</v>
      </c>
      <c r="F157" s="150" t="s">
        <v>1740</v>
      </c>
      <c r="G157" s="150">
        <v>2</v>
      </c>
      <c r="H157" s="196">
        <v>100000</v>
      </c>
      <c r="I157" s="151"/>
      <c r="J157" s="234" t="s">
        <v>1377</v>
      </c>
    </row>
    <row r="158" spans="1:10" s="234" customFormat="1" ht="18.75" x14ac:dyDescent="0.25">
      <c r="A158" s="239">
        <v>144</v>
      </c>
      <c r="B158" s="218" t="s">
        <v>1407</v>
      </c>
      <c r="C158" s="150" t="s">
        <v>1738</v>
      </c>
      <c r="D158" s="165" t="s">
        <v>19</v>
      </c>
      <c r="E158" s="150" t="s">
        <v>10</v>
      </c>
      <c r="F158" s="150" t="s">
        <v>465</v>
      </c>
      <c r="G158" s="150">
        <v>2</v>
      </c>
      <c r="H158" s="196">
        <v>45000</v>
      </c>
      <c r="I158" s="151" t="s">
        <v>337</v>
      </c>
      <c r="J158" s="234" t="s">
        <v>1377</v>
      </c>
    </row>
    <row r="159" spans="1:10" s="235" customFormat="1" ht="18.75" x14ac:dyDescent="0.25">
      <c r="A159" s="177"/>
      <c r="B159" s="200" t="s">
        <v>1510</v>
      </c>
      <c r="C159" s="200" t="s">
        <v>1510</v>
      </c>
      <c r="D159" s="200"/>
      <c r="E159" s="200"/>
      <c r="F159" s="200"/>
      <c r="G159" s="430"/>
      <c r="H159" s="500"/>
      <c r="I159" s="568"/>
      <c r="J159" s="233" t="s">
        <v>1377</v>
      </c>
    </row>
    <row r="160" spans="1:10" s="234" customFormat="1" ht="112.5" x14ac:dyDescent="0.25">
      <c r="A160" s="239">
        <v>145</v>
      </c>
      <c r="B160" s="218" t="s">
        <v>1510</v>
      </c>
      <c r="C160" s="151" t="s">
        <v>1746</v>
      </c>
      <c r="D160" s="151" t="s">
        <v>17</v>
      </c>
      <c r="E160" s="151" t="s">
        <v>17</v>
      </c>
      <c r="F160" s="151" t="s">
        <v>17</v>
      </c>
      <c r="G160" s="151">
        <v>30</v>
      </c>
      <c r="H160" s="498">
        <v>160000</v>
      </c>
      <c r="I160" s="218"/>
      <c r="J160" s="234" t="s">
        <v>1377</v>
      </c>
    </row>
    <row r="161" spans="1:10" s="234" customFormat="1" ht="75" x14ac:dyDescent="0.25">
      <c r="A161" s="239">
        <v>146</v>
      </c>
      <c r="B161" s="218" t="s">
        <v>1510</v>
      </c>
      <c r="C161" s="151" t="s">
        <v>1747</v>
      </c>
      <c r="D161" s="151" t="s">
        <v>17</v>
      </c>
      <c r="E161" s="151" t="s">
        <v>17</v>
      </c>
      <c r="F161" s="151" t="s">
        <v>17</v>
      </c>
      <c r="G161" s="151">
        <v>10</v>
      </c>
      <c r="H161" s="498">
        <v>120000</v>
      </c>
      <c r="I161" s="218"/>
      <c r="J161" s="234" t="s">
        <v>1377</v>
      </c>
    </row>
    <row r="162" spans="1:10" s="234" customFormat="1" ht="56.25" x14ac:dyDescent="0.25">
      <c r="A162" s="239">
        <v>147</v>
      </c>
      <c r="B162" s="218" t="s">
        <v>1510</v>
      </c>
      <c r="C162" s="151" t="s">
        <v>1748</v>
      </c>
      <c r="D162" s="151" t="s">
        <v>17</v>
      </c>
      <c r="E162" s="151" t="s">
        <v>17</v>
      </c>
      <c r="F162" s="151" t="s">
        <v>17</v>
      </c>
      <c r="G162" s="151">
        <v>10</v>
      </c>
      <c r="H162" s="498">
        <v>120000</v>
      </c>
      <c r="I162" s="218"/>
      <c r="J162" s="234" t="s">
        <v>1377</v>
      </c>
    </row>
    <row r="163" spans="1:10" s="235" customFormat="1" ht="18.75" x14ac:dyDescent="0.25">
      <c r="A163" s="177"/>
      <c r="B163" s="200" t="s">
        <v>1507</v>
      </c>
      <c r="C163" s="200" t="s">
        <v>2164</v>
      </c>
      <c r="D163" s="200"/>
      <c r="E163" s="200"/>
      <c r="F163" s="200"/>
      <c r="G163" s="430"/>
      <c r="H163" s="500"/>
      <c r="I163" s="568"/>
      <c r="J163" s="233" t="s">
        <v>1377</v>
      </c>
    </row>
    <row r="164" spans="1:10" s="234" customFormat="1" ht="37.5" x14ac:dyDescent="0.25">
      <c r="A164" s="239">
        <v>148</v>
      </c>
      <c r="B164" s="218" t="s">
        <v>1507</v>
      </c>
      <c r="C164" s="151" t="s">
        <v>1749</v>
      </c>
      <c r="D164" s="220" t="s">
        <v>1750</v>
      </c>
      <c r="E164" s="151" t="s">
        <v>46</v>
      </c>
      <c r="F164" s="151" t="s">
        <v>465</v>
      </c>
      <c r="G164" s="166">
        <v>1</v>
      </c>
      <c r="H164" s="498">
        <v>188000</v>
      </c>
      <c r="I164" s="151"/>
      <c r="J164" s="234" t="s">
        <v>1377</v>
      </c>
    </row>
    <row r="165" spans="1:10" s="234" customFormat="1" ht="18.75" x14ac:dyDescent="0.25">
      <c r="A165" s="239">
        <v>149</v>
      </c>
      <c r="B165" s="218" t="s">
        <v>1507</v>
      </c>
      <c r="C165" s="151" t="s">
        <v>1751</v>
      </c>
      <c r="D165" s="220" t="s">
        <v>234</v>
      </c>
      <c r="E165" s="151" t="s">
        <v>16</v>
      </c>
      <c r="F165" s="151" t="s">
        <v>465</v>
      </c>
      <c r="G165" s="166">
        <v>5</v>
      </c>
      <c r="H165" s="498">
        <v>120000</v>
      </c>
      <c r="I165" s="151"/>
      <c r="J165" s="234" t="s">
        <v>1377</v>
      </c>
    </row>
    <row r="166" spans="1:10" s="234" customFormat="1" ht="18.75" x14ac:dyDescent="0.25">
      <c r="A166" s="239">
        <v>150</v>
      </c>
      <c r="B166" s="218" t="s">
        <v>1507</v>
      </c>
      <c r="C166" s="151" t="s">
        <v>1752</v>
      </c>
      <c r="D166" s="220" t="s">
        <v>174</v>
      </c>
      <c r="E166" s="151" t="s">
        <v>6</v>
      </c>
      <c r="F166" s="151" t="s">
        <v>1658</v>
      </c>
      <c r="G166" s="166">
        <v>3</v>
      </c>
      <c r="H166" s="224">
        <v>40000</v>
      </c>
      <c r="I166" s="151"/>
      <c r="J166" s="234" t="s">
        <v>1377</v>
      </c>
    </row>
    <row r="167" spans="1:10" s="234" customFormat="1" ht="56.25" x14ac:dyDescent="0.25">
      <c r="A167" s="239">
        <v>151</v>
      </c>
      <c r="B167" s="218" t="s">
        <v>1507</v>
      </c>
      <c r="C167" s="151" t="s">
        <v>1665</v>
      </c>
      <c r="D167" s="220"/>
      <c r="E167" s="151" t="s">
        <v>17</v>
      </c>
      <c r="F167" s="151" t="s">
        <v>17</v>
      </c>
      <c r="G167" s="166">
        <v>3</v>
      </c>
      <c r="H167" s="224">
        <v>50000</v>
      </c>
      <c r="I167" s="151"/>
      <c r="J167" s="234" t="s">
        <v>1377</v>
      </c>
    </row>
    <row r="168" spans="1:10" s="235" customFormat="1" ht="18.75" x14ac:dyDescent="0.25">
      <c r="A168" s="177"/>
      <c r="B168" s="240" t="s">
        <v>103</v>
      </c>
      <c r="C168" s="240" t="s">
        <v>2167</v>
      </c>
      <c r="D168" s="502"/>
      <c r="E168" s="286"/>
      <c r="F168" s="286"/>
      <c r="G168" s="503"/>
      <c r="H168" s="530"/>
      <c r="I168" s="567"/>
      <c r="J168" s="233" t="s">
        <v>1374</v>
      </c>
    </row>
    <row r="169" spans="1:10" s="234" customFormat="1" ht="37.5" x14ac:dyDescent="0.25">
      <c r="A169" s="239">
        <v>152</v>
      </c>
      <c r="B169" s="244" t="s">
        <v>103</v>
      </c>
      <c r="C169" s="248" t="s">
        <v>1155</v>
      </c>
      <c r="D169" s="251" t="s">
        <v>1156</v>
      </c>
      <c r="E169" s="248" t="s">
        <v>2</v>
      </c>
      <c r="F169" s="248" t="s">
        <v>1157</v>
      </c>
      <c r="G169" s="254">
        <v>10</v>
      </c>
      <c r="H169" s="452">
        <v>155000</v>
      </c>
      <c r="I169" s="248" t="s">
        <v>337</v>
      </c>
      <c r="J169" s="234" t="s">
        <v>1374</v>
      </c>
    </row>
    <row r="170" spans="1:10" s="234" customFormat="1" ht="37.5" x14ac:dyDescent="0.25">
      <c r="A170" s="239">
        <v>153</v>
      </c>
      <c r="B170" s="244" t="s">
        <v>103</v>
      </c>
      <c r="C170" s="248" t="s">
        <v>1158</v>
      </c>
      <c r="D170" s="251" t="s">
        <v>1156</v>
      </c>
      <c r="E170" s="248" t="s">
        <v>2</v>
      </c>
      <c r="F170" s="248" t="s">
        <v>1159</v>
      </c>
      <c r="G170" s="254">
        <v>10</v>
      </c>
      <c r="H170" s="452">
        <v>155000</v>
      </c>
      <c r="I170" s="248" t="s">
        <v>337</v>
      </c>
      <c r="J170" s="234" t="s">
        <v>1374</v>
      </c>
    </row>
    <row r="171" spans="1:10" s="234" customFormat="1" ht="37.5" x14ac:dyDescent="0.25">
      <c r="A171" s="239">
        <v>154</v>
      </c>
      <c r="B171" s="244" t="s">
        <v>103</v>
      </c>
      <c r="C171" s="248" t="s">
        <v>1160</v>
      </c>
      <c r="D171" s="251" t="s">
        <v>883</v>
      </c>
      <c r="E171" s="248" t="s">
        <v>30</v>
      </c>
      <c r="F171" s="248" t="s">
        <v>820</v>
      </c>
      <c r="G171" s="254">
        <v>10</v>
      </c>
      <c r="H171" s="452">
        <v>183000</v>
      </c>
      <c r="I171" s="248" t="s">
        <v>337</v>
      </c>
      <c r="J171" s="234" t="s">
        <v>1374</v>
      </c>
    </row>
    <row r="172" spans="1:10" s="234" customFormat="1" ht="37.5" x14ac:dyDescent="0.25">
      <c r="A172" s="239">
        <v>155</v>
      </c>
      <c r="B172" s="244" t="s">
        <v>103</v>
      </c>
      <c r="C172" s="248" t="s">
        <v>1162</v>
      </c>
      <c r="D172" s="251" t="s">
        <v>779</v>
      </c>
      <c r="E172" s="248" t="s">
        <v>33</v>
      </c>
      <c r="F172" s="248" t="s">
        <v>1163</v>
      </c>
      <c r="G172" s="254">
        <v>12</v>
      </c>
      <c r="H172" s="452">
        <v>145000</v>
      </c>
      <c r="I172" s="248" t="s">
        <v>337</v>
      </c>
      <c r="J172" s="234" t="s">
        <v>1374</v>
      </c>
    </row>
    <row r="173" spans="1:10" s="234" customFormat="1" ht="37.5" x14ac:dyDescent="0.25">
      <c r="A173" s="239">
        <v>156</v>
      </c>
      <c r="B173" s="244" t="s">
        <v>103</v>
      </c>
      <c r="C173" s="248" t="s">
        <v>1164</v>
      </c>
      <c r="D173" s="251" t="s">
        <v>779</v>
      </c>
      <c r="E173" s="248" t="s">
        <v>33</v>
      </c>
      <c r="F173" s="248" t="s">
        <v>1163</v>
      </c>
      <c r="G173" s="254">
        <v>12</v>
      </c>
      <c r="H173" s="452">
        <v>145000</v>
      </c>
      <c r="I173" s="248" t="s">
        <v>337</v>
      </c>
      <c r="J173" s="234" t="s">
        <v>1374</v>
      </c>
    </row>
    <row r="174" spans="1:10" s="234" customFormat="1" ht="37.5" x14ac:dyDescent="0.25">
      <c r="A174" s="239">
        <v>157</v>
      </c>
      <c r="B174" s="244" t="s">
        <v>103</v>
      </c>
      <c r="C174" s="248" t="s">
        <v>1165</v>
      </c>
      <c r="D174" s="251" t="s">
        <v>1166</v>
      </c>
      <c r="E174" s="248" t="s">
        <v>1</v>
      </c>
      <c r="F174" s="248" t="s">
        <v>472</v>
      </c>
      <c r="G174" s="254">
        <v>12</v>
      </c>
      <c r="H174" s="452">
        <v>260000</v>
      </c>
      <c r="I174" s="248" t="s">
        <v>337</v>
      </c>
      <c r="J174" s="234" t="s">
        <v>1374</v>
      </c>
    </row>
    <row r="175" spans="1:10" s="234" customFormat="1" ht="37.5" x14ac:dyDescent="0.25">
      <c r="A175" s="239">
        <v>158</v>
      </c>
      <c r="B175" s="244" t="s">
        <v>103</v>
      </c>
      <c r="C175" s="248" t="s">
        <v>1167</v>
      </c>
      <c r="D175" s="251" t="s">
        <v>1166</v>
      </c>
      <c r="E175" s="248" t="s">
        <v>1</v>
      </c>
      <c r="F175" s="248" t="s">
        <v>472</v>
      </c>
      <c r="G175" s="254">
        <v>12</v>
      </c>
      <c r="H175" s="452">
        <v>260000</v>
      </c>
      <c r="I175" s="248" t="s">
        <v>337</v>
      </c>
      <c r="J175" s="234" t="s">
        <v>1374</v>
      </c>
    </row>
    <row r="176" spans="1:10" s="235" customFormat="1" ht="18.75" x14ac:dyDescent="0.25">
      <c r="A176" s="177"/>
      <c r="B176" s="200" t="s">
        <v>161</v>
      </c>
      <c r="C176" s="200" t="s">
        <v>2165</v>
      </c>
      <c r="D176" s="200"/>
      <c r="E176" s="200"/>
      <c r="F176" s="200"/>
      <c r="G176" s="430"/>
      <c r="H176" s="499"/>
      <c r="I176" s="568"/>
      <c r="J176" s="234" t="s">
        <v>1373</v>
      </c>
    </row>
    <row r="177" spans="1:10" s="234" customFormat="1" ht="37.5" x14ac:dyDescent="0.25">
      <c r="A177" s="239">
        <v>159</v>
      </c>
      <c r="B177" s="218" t="s">
        <v>161</v>
      </c>
      <c r="C177" s="151" t="s">
        <v>859</v>
      </c>
      <c r="D177" s="220" t="s">
        <v>90</v>
      </c>
      <c r="E177" s="151" t="s">
        <v>29</v>
      </c>
      <c r="F177" s="151" t="s">
        <v>777</v>
      </c>
      <c r="G177" s="151">
        <v>8</v>
      </c>
      <c r="H177" s="525">
        <v>100000</v>
      </c>
      <c r="I177" s="151" t="s">
        <v>337</v>
      </c>
      <c r="J177" s="234" t="s">
        <v>1373</v>
      </c>
    </row>
    <row r="178" spans="1:10" s="234" customFormat="1" ht="18.75" x14ac:dyDescent="0.25">
      <c r="A178" s="239">
        <v>159</v>
      </c>
      <c r="B178" s="218" t="s">
        <v>161</v>
      </c>
      <c r="C178" s="151" t="s">
        <v>4</v>
      </c>
      <c r="D178" s="220" t="s">
        <v>787</v>
      </c>
      <c r="E178" s="151" t="s">
        <v>13</v>
      </c>
      <c r="F178" s="151" t="s">
        <v>465</v>
      </c>
      <c r="G178" s="166">
        <v>4</v>
      </c>
      <c r="H178" s="525">
        <v>100000</v>
      </c>
      <c r="I178" s="151" t="s">
        <v>337</v>
      </c>
      <c r="J178" s="234" t="s">
        <v>1373</v>
      </c>
    </row>
    <row r="179" spans="1:10" s="234" customFormat="1" ht="18.75" x14ac:dyDescent="0.25">
      <c r="A179" s="239">
        <v>159</v>
      </c>
      <c r="B179" s="218" t="s">
        <v>161</v>
      </c>
      <c r="C179" s="151" t="s">
        <v>75</v>
      </c>
      <c r="D179" s="220"/>
      <c r="E179" s="151" t="s">
        <v>2</v>
      </c>
      <c r="F179" s="151" t="s">
        <v>435</v>
      </c>
      <c r="G179" s="166">
        <v>5</v>
      </c>
      <c r="H179" s="525">
        <v>300000</v>
      </c>
      <c r="I179" s="151" t="s">
        <v>337</v>
      </c>
      <c r="J179" s="234" t="s">
        <v>1373</v>
      </c>
    </row>
    <row r="180" spans="1:10" s="234" customFormat="1" ht="18.75" x14ac:dyDescent="0.25">
      <c r="A180" s="239">
        <v>159</v>
      </c>
      <c r="B180" s="218" t="s">
        <v>161</v>
      </c>
      <c r="C180" s="151" t="s">
        <v>492</v>
      </c>
      <c r="D180" s="220" t="s">
        <v>819</v>
      </c>
      <c r="E180" s="151" t="s">
        <v>16</v>
      </c>
      <c r="F180" s="151" t="s">
        <v>861</v>
      </c>
      <c r="G180" s="166">
        <v>5</v>
      </c>
      <c r="H180" s="525">
        <v>120000</v>
      </c>
      <c r="I180" s="151" t="s">
        <v>337</v>
      </c>
      <c r="J180" s="234" t="s">
        <v>1373</v>
      </c>
    </row>
    <row r="181" spans="1:10" s="234" customFormat="1" ht="18.75" x14ac:dyDescent="0.25">
      <c r="A181" s="239">
        <v>159</v>
      </c>
      <c r="B181" s="218" t="s">
        <v>161</v>
      </c>
      <c r="C181" s="151" t="s">
        <v>862</v>
      </c>
      <c r="D181" s="220" t="s">
        <v>757</v>
      </c>
      <c r="E181" s="151" t="s">
        <v>0</v>
      </c>
      <c r="F181" s="151" t="s">
        <v>863</v>
      </c>
      <c r="G181" s="166">
        <v>5</v>
      </c>
      <c r="H181" s="525">
        <v>120000</v>
      </c>
      <c r="I181" s="151" t="s">
        <v>337</v>
      </c>
      <c r="J181" s="234" t="s">
        <v>1373</v>
      </c>
    </row>
    <row r="182" spans="1:10" s="234" customFormat="1" ht="18.75" x14ac:dyDescent="0.25">
      <c r="A182" s="239">
        <v>159</v>
      </c>
      <c r="B182" s="495" t="s">
        <v>161</v>
      </c>
      <c r="C182" s="151" t="s">
        <v>8</v>
      </c>
      <c r="D182" s="220" t="s">
        <v>864</v>
      </c>
      <c r="E182" s="151" t="s">
        <v>18</v>
      </c>
      <c r="F182" s="151" t="s">
        <v>865</v>
      </c>
      <c r="G182" s="166">
        <v>30</v>
      </c>
      <c r="H182" s="525">
        <v>300000</v>
      </c>
      <c r="I182" s="151" t="s">
        <v>337</v>
      </c>
      <c r="J182" s="234" t="s">
        <v>1373</v>
      </c>
    </row>
    <row r="183" spans="1:10" s="234" customFormat="1" ht="37.5" x14ac:dyDescent="0.25">
      <c r="A183" s="239">
        <v>159</v>
      </c>
      <c r="B183" s="495" t="s">
        <v>161</v>
      </c>
      <c r="C183" s="151" t="s">
        <v>77</v>
      </c>
      <c r="D183" s="220" t="s">
        <v>225</v>
      </c>
      <c r="E183" s="151" t="s">
        <v>45</v>
      </c>
      <c r="F183" s="151" t="s">
        <v>866</v>
      </c>
      <c r="G183" s="166">
        <v>6</v>
      </c>
      <c r="H183" s="525">
        <v>100000</v>
      </c>
      <c r="I183" s="151" t="s">
        <v>337</v>
      </c>
      <c r="J183" s="234" t="s">
        <v>1373</v>
      </c>
    </row>
    <row r="184" spans="1:10" s="234" customFormat="1" ht="37.5" x14ac:dyDescent="0.25">
      <c r="A184" s="239">
        <v>159</v>
      </c>
      <c r="B184" s="495" t="s">
        <v>161</v>
      </c>
      <c r="C184" s="151" t="s">
        <v>867</v>
      </c>
      <c r="D184" s="220" t="s">
        <v>96</v>
      </c>
      <c r="E184" s="151" t="s">
        <v>18</v>
      </c>
      <c r="F184" s="151" t="s">
        <v>467</v>
      </c>
      <c r="G184" s="166">
        <v>8</v>
      </c>
      <c r="H184" s="525">
        <v>140000</v>
      </c>
      <c r="I184" s="151" t="s">
        <v>337</v>
      </c>
      <c r="J184" s="234" t="s">
        <v>1373</v>
      </c>
    </row>
    <row r="185" spans="1:10" s="234" customFormat="1" ht="18.75" x14ac:dyDescent="0.25">
      <c r="A185" s="239">
        <v>159</v>
      </c>
      <c r="B185" s="495" t="s">
        <v>161</v>
      </c>
      <c r="C185" s="151" t="s">
        <v>4</v>
      </c>
      <c r="D185" s="220" t="s">
        <v>707</v>
      </c>
      <c r="E185" s="151" t="s">
        <v>18</v>
      </c>
      <c r="F185" s="151" t="s">
        <v>865</v>
      </c>
      <c r="G185" s="166">
        <v>6</v>
      </c>
      <c r="H185" s="525">
        <v>120000</v>
      </c>
      <c r="I185" s="151" t="s">
        <v>337</v>
      </c>
      <c r="J185" s="234" t="s">
        <v>1373</v>
      </c>
    </row>
    <row r="186" spans="1:10" s="234" customFormat="1" ht="18.75" x14ac:dyDescent="0.25">
      <c r="A186" s="239">
        <v>159</v>
      </c>
      <c r="B186" s="495" t="s">
        <v>161</v>
      </c>
      <c r="C186" s="151" t="s">
        <v>860</v>
      </c>
      <c r="D186" s="220" t="s">
        <v>868</v>
      </c>
      <c r="E186" s="151" t="s">
        <v>869</v>
      </c>
      <c r="F186" s="151" t="s">
        <v>466</v>
      </c>
      <c r="G186" s="166">
        <v>6</v>
      </c>
      <c r="H186" s="525">
        <v>100000</v>
      </c>
      <c r="I186" s="151" t="s">
        <v>337</v>
      </c>
      <c r="J186" s="234" t="s">
        <v>1373</v>
      </c>
    </row>
    <row r="187" spans="1:10" s="234" customFormat="1" ht="18.75" x14ac:dyDescent="0.25">
      <c r="A187" s="239">
        <v>159</v>
      </c>
      <c r="B187" s="495" t="s">
        <v>161</v>
      </c>
      <c r="C187" s="151" t="s">
        <v>870</v>
      </c>
      <c r="D187" s="220" t="s">
        <v>871</v>
      </c>
      <c r="E187" s="151" t="s">
        <v>45</v>
      </c>
      <c r="F187" s="151" t="s">
        <v>865</v>
      </c>
      <c r="G187" s="166">
        <v>6</v>
      </c>
      <c r="H187" s="525">
        <v>100000</v>
      </c>
      <c r="I187" s="151" t="s">
        <v>337</v>
      </c>
      <c r="J187" s="234" t="s">
        <v>1373</v>
      </c>
    </row>
    <row r="188" spans="1:10" s="234" customFormat="1" ht="37.5" x14ac:dyDescent="0.25">
      <c r="A188" s="239">
        <v>159</v>
      </c>
      <c r="B188" s="495" t="s">
        <v>161</v>
      </c>
      <c r="C188" s="151" t="s">
        <v>44</v>
      </c>
      <c r="D188" s="220" t="s">
        <v>872</v>
      </c>
      <c r="E188" s="151" t="s">
        <v>873</v>
      </c>
      <c r="F188" s="151" t="s">
        <v>874</v>
      </c>
      <c r="G188" s="166">
        <v>5</v>
      </c>
      <c r="H188" s="525">
        <v>100000</v>
      </c>
      <c r="I188" s="151" t="s">
        <v>337</v>
      </c>
      <c r="J188" s="234" t="s">
        <v>1373</v>
      </c>
    </row>
    <row r="189" spans="1:10" s="234" customFormat="1" ht="37.5" x14ac:dyDescent="0.25">
      <c r="A189" s="239">
        <v>159</v>
      </c>
      <c r="B189" s="495" t="s">
        <v>161</v>
      </c>
      <c r="C189" s="150" t="s">
        <v>80</v>
      </c>
      <c r="D189" s="220" t="s">
        <v>20</v>
      </c>
      <c r="E189" s="151" t="s">
        <v>10</v>
      </c>
      <c r="F189" s="151" t="s">
        <v>59</v>
      </c>
      <c r="G189" s="166">
        <v>21</v>
      </c>
      <c r="H189" s="525">
        <v>80000</v>
      </c>
      <c r="I189" s="151" t="s">
        <v>337</v>
      </c>
      <c r="J189" s="234" t="s">
        <v>1373</v>
      </c>
    </row>
    <row r="190" spans="1:10" s="233" customFormat="1" ht="18.75" x14ac:dyDescent="0.25">
      <c r="A190" s="177"/>
      <c r="B190" s="434" t="s">
        <v>167</v>
      </c>
      <c r="C190" s="434" t="s">
        <v>2166</v>
      </c>
      <c r="D190" s="200"/>
      <c r="E190" s="200"/>
      <c r="F190" s="200"/>
      <c r="G190" s="430"/>
      <c r="H190" s="500"/>
      <c r="I190" s="568"/>
      <c r="J190" s="234" t="s">
        <v>1373</v>
      </c>
    </row>
    <row r="191" spans="1:10" s="234" customFormat="1" ht="37.5" x14ac:dyDescent="0.25">
      <c r="A191" s="239">
        <v>160</v>
      </c>
      <c r="B191" s="495" t="s">
        <v>167</v>
      </c>
      <c r="C191" s="151" t="s">
        <v>75</v>
      </c>
      <c r="D191" s="220" t="s">
        <v>881</v>
      </c>
      <c r="E191" s="154" t="s">
        <v>29</v>
      </c>
      <c r="F191" s="151" t="s">
        <v>352</v>
      </c>
      <c r="G191" s="151">
        <v>30</v>
      </c>
      <c r="H191" s="525">
        <v>0</v>
      </c>
      <c r="I191" s="151" t="s">
        <v>337</v>
      </c>
      <c r="J191" s="234" t="s">
        <v>1373</v>
      </c>
    </row>
    <row r="192" spans="1:10" s="234" customFormat="1" ht="37.5" x14ac:dyDescent="0.25">
      <c r="A192" s="239">
        <v>161</v>
      </c>
      <c r="B192" s="495" t="s">
        <v>167</v>
      </c>
      <c r="C192" s="151" t="s">
        <v>882</v>
      </c>
      <c r="D192" s="220" t="s">
        <v>883</v>
      </c>
      <c r="E192" s="154" t="s">
        <v>884</v>
      </c>
      <c r="F192" s="151" t="s">
        <v>885</v>
      </c>
      <c r="G192" s="151">
        <v>10</v>
      </c>
      <c r="H192" s="525">
        <v>165500</v>
      </c>
      <c r="I192" s="151" t="s">
        <v>337</v>
      </c>
      <c r="J192" s="234" t="s">
        <v>1373</v>
      </c>
    </row>
    <row r="193" spans="1:10" s="234" customFormat="1" ht="37.5" x14ac:dyDescent="0.25">
      <c r="A193" s="239">
        <v>162</v>
      </c>
      <c r="B193" s="495" t="s">
        <v>167</v>
      </c>
      <c r="C193" s="151" t="s">
        <v>2125</v>
      </c>
      <c r="D193" s="220" t="s">
        <v>1139</v>
      </c>
      <c r="E193" s="154" t="s">
        <v>29</v>
      </c>
      <c r="F193" s="151" t="s">
        <v>886</v>
      </c>
      <c r="G193" s="166">
        <v>4</v>
      </c>
      <c r="H193" s="525">
        <v>117500</v>
      </c>
      <c r="I193" s="151" t="s">
        <v>337</v>
      </c>
      <c r="J193" s="234" t="s">
        <v>1373</v>
      </c>
    </row>
    <row r="194" spans="1:10" s="234" customFormat="1" ht="37.5" x14ac:dyDescent="0.25">
      <c r="A194" s="239">
        <v>163</v>
      </c>
      <c r="B194" s="495" t="s">
        <v>167</v>
      </c>
      <c r="C194" s="151" t="s">
        <v>329</v>
      </c>
      <c r="D194" s="220" t="s">
        <v>808</v>
      </c>
      <c r="E194" s="154" t="s">
        <v>13</v>
      </c>
      <c r="F194" s="151" t="s">
        <v>888</v>
      </c>
      <c r="G194" s="166">
        <v>6</v>
      </c>
      <c r="H194" s="525">
        <v>78300</v>
      </c>
      <c r="I194" s="151" t="s">
        <v>337</v>
      </c>
      <c r="J194" s="234" t="s">
        <v>1373</v>
      </c>
    </row>
    <row r="195" spans="1:10" s="234" customFormat="1" ht="18.75" x14ac:dyDescent="0.25">
      <c r="A195" s="239">
        <v>164</v>
      </c>
      <c r="B195" s="495" t="s">
        <v>167</v>
      </c>
      <c r="C195" s="151" t="s">
        <v>889</v>
      </c>
      <c r="D195" s="220" t="s">
        <v>175</v>
      </c>
      <c r="E195" s="154" t="s">
        <v>13</v>
      </c>
      <c r="F195" s="151" t="s">
        <v>890</v>
      </c>
      <c r="G195" s="166">
        <v>5</v>
      </c>
      <c r="H195" s="525">
        <v>89100</v>
      </c>
      <c r="I195" s="151" t="s">
        <v>337</v>
      </c>
      <c r="J195" s="234" t="s">
        <v>1373</v>
      </c>
    </row>
    <row r="196" spans="1:10" s="234" customFormat="1" ht="18.75" x14ac:dyDescent="0.25">
      <c r="A196" s="239">
        <v>165</v>
      </c>
      <c r="B196" s="495" t="s">
        <v>167</v>
      </c>
      <c r="C196" s="151" t="s">
        <v>891</v>
      </c>
      <c r="D196" s="220" t="s">
        <v>779</v>
      </c>
      <c r="E196" s="154" t="s">
        <v>13</v>
      </c>
      <c r="F196" s="151" t="s">
        <v>892</v>
      </c>
      <c r="G196" s="166">
        <v>9</v>
      </c>
      <c r="H196" s="525">
        <v>173700</v>
      </c>
      <c r="I196" s="151" t="s">
        <v>337</v>
      </c>
      <c r="J196" s="234" t="s">
        <v>1373</v>
      </c>
    </row>
    <row r="197" spans="1:10" s="234" customFormat="1" ht="37.5" x14ac:dyDescent="0.25">
      <c r="A197" s="239">
        <v>166</v>
      </c>
      <c r="B197" s="495" t="s">
        <v>167</v>
      </c>
      <c r="C197" s="151" t="s">
        <v>893</v>
      </c>
      <c r="D197" s="220" t="s">
        <v>480</v>
      </c>
      <c r="E197" s="154" t="s">
        <v>13</v>
      </c>
      <c r="F197" s="151" t="s">
        <v>894</v>
      </c>
      <c r="G197" s="166">
        <v>6</v>
      </c>
      <c r="H197" s="525">
        <v>82800</v>
      </c>
      <c r="I197" s="151" t="s">
        <v>337</v>
      </c>
      <c r="J197" s="234" t="s">
        <v>1373</v>
      </c>
    </row>
    <row r="198" spans="1:10" s="234" customFormat="1" ht="18.75" x14ac:dyDescent="0.25">
      <c r="A198" s="239">
        <v>167</v>
      </c>
      <c r="B198" s="495" t="s">
        <v>167</v>
      </c>
      <c r="C198" s="151" t="s">
        <v>81</v>
      </c>
      <c r="D198" s="220" t="s">
        <v>702</v>
      </c>
      <c r="E198" s="154" t="s">
        <v>895</v>
      </c>
      <c r="F198" s="151" t="s">
        <v>896</v>
      </c>
      <c r="G198" s="166">
        <v>3</v>
      </c>
      <c r="H198" s="525">
        <v>54900</v>
      </c>
      <c r="I198" s="151" t="s">
        <v>337</v>
      </c>
      <c r="J198" s="234" t="s">
        <v>1373</v>
      </c>
    </row>
    <row r="199" spans="1:10" s="234" customFormat="1" ht="18.75" x14ac:dyDescent="0.25">
      <c r="A199" s="239">
        <v>168</v>
      </c>
      <c r="B199" s="495" t="s">
        <v>167</v>
      </c>
      <c r="C199" s="151" t="s">
        <v>897</v>
      </c>
      <c r="D199" s="220" t="s">
        <v>898</v>
      </c>
      <c r="E199" s="154" t="s">
        <v>2</v>
      </c>
      <c r="F199" s="151" t="s">
        <v>892</v>
      </c>
      <c r="G199" s="166">
        <v>6</v>
      </c>
      <c r="H199" s="525">
        <v>122700</v>
      </c>
      <c r="I199" s="151" t="s">
        <v>337</v>
      </c>
      <c r="J199" s="234" t="s">
        <v>1373</v>
      </c>
    </row>
    <row r="200" spans="1:10" s="234" customFormat="1" ht="56.25" x14ac:dyDescent="0.25">
      <c r="A200" s="239">
        <v>169</v>
      </c>
      <c r="B200" s="495" t="s">
        <v>167</v>
      </c>
      <c r="C200" s="151" t="s">
        <v>899</v>
      </c>
      <c r="D200" s="220" t="s">
        <v>498</v>
      </c>
      <c r="E200" s="154" t="s">
        <v>2</v>
      </c>
      <c r="F200" s="151" t="s">
        <v>900</v>
      </c>
      <c r="G200" s="166">
        <v>6</v>
      </c>
      <c r="H200" s="525">
        <v>117500</v>
      </c>
      <c r="I200" s="151" t="s">
        <v>337</v>
      </c>
      <c r="J200" s="234" t="s">
        <v>1373</v>
      </c>
    </row>
    <row r="201" spans="1:10" s="234" customFormat="1" ht="37.5" x14ac:dyDescent="0.25">
      <c r="A201" s="239">
        <v>170</v>
      </c>
      <c r="B201" s="495" t="s">
        <v>167</v>
      </c>
      <c r="C201" s="151" t="s">
        <v>4</v>
      </c>
      <c r="D201" s="220" t="s">
        <v>901</v>
      </c>
      <c r="E201" s="154" t="s">
        <v>82</v>
      </c>
      <c r="F201" s="151" t="s">
        <v>17</v>
      </c>
      <c r="G201" s="166">
        <v>3</v>
      </c>
      <c r="H201" s="525">
        <v>79200</v>
      </c>
      <c r="I201" s="151" t="s">
        <v>337</v>
      </c>
      <c r="J201" s="234" t="s">
        <v>1373</v>
      </c>
    </row>
    <row r="202" spans="1:10" s="234" customFormat="1" ht="37.5" x14ac:dyDescent="0.25">
      <c r="A202" s="239">
        <v>171</v>
      </c>
      <c r="B202" s="495" t="s">
        <v>167</v>
      </c>
      <c r="C202" s="151" t="s">
        <v>902</v>
      </c>
      <c r="D202" s="220" t="s">
        <v>903</v>
      </c>
      <c r="E202" s="154" t="s">
        <v>82</v>
      </c>
      <c r="F202" s="151" t="s">
        <v>835</v>
      </c>
      <c r="G202" s="166">
        <v>10</v>
      </c>
      <c r="H202" s="525">
        <v>195800</v>
      </c>
      <c r="I202" s="151" t="s">
        <v>337</v>
      </c>
      <c r="J202" s="234" t="s">
        <v>1373</v>
      </c>
    </row>
    <row r="203" spans="1:10" s="234" customFormat="1" ht="18.75" x14ac:dyDescent="0.25">
      <c r="A203" s="239">
        <v>172</v>
      </c>
      <c r="B203" s="495" t="s">
        <v>167</v>
      </c>
      <c r="C203" s="151" t="s">
        <v>904</v>
      </c>
      <c r="D203" s="220" t="s">
        <v>905</v>
      </c>
      <c r="E203" s="154" t="s">
        <v>494</v>
      </c>
      <c r="F203" s="151" t="s">
        <v>906</v>
      </c>
      <c r="G203" s="166">
        <v>3</v>
      </c>
      <c r="H203" s="525">
        <v>53400</v>
      </c>
      <c r="I203" s="151" t="s">
        <v>337</v>
      </c>
      <c r="J203" s="234" t="s">
        <v>1373</v>
      </c>
    </row>
    <row r="204" spans="1:10" s="234" customFormat="1" ht="18.75" x14ac:dyDescent="0.25">
      <c r="A204" s="239">
        <v>173</v>
      </c>
      <c r="B204" s="218" t="s">
        <v>167</v>
      </c>
      <c r="C204" s="469" t="s">
        <v>907</v>
      </c>
      <c r="D204" s="220" t="s">
        <v>908</v>
      </c>
      <c r="E204" s="154" t="s">
        <v>494</v>
      </c>
      <c r="F204" s="151" t="s">
        <v>909</v>
      </c>
      <c r="G204" s="166">
        <v>3</v>
      </c>
      <c r="H204" s="525">
        <v>53400</v>
      </c>
      <c r="I204" s="151" t="s">
        <v>337</v>
      </c>
      <c r="J204" s="234" t="s">
        <v>1373</v>
      </c>
    </row>
    <row r="205" spans="1:10" s="234" customFormat="1" ht="18.75" x14ac:dyDescent="0.25">
      <c r="A205" s="239">
        <v>174</v>
      </c>
      <c r="B205" s="495" t="s">
        <v>167</v>
      </c>
      <c r="C205" s="151" t="s">
        <v>4</v>
      </c>
      <c r="D205" s="220" t="s">
        <v>910</v>
      </c>
      <c r="E205" s="154" t="s">
        <v>16</v>
      </c>
      <c r="F205" s="151" t="s">
        <v>911</v>
      </c>
      <c r="G205" s="166">
        <v>3</v>
      </c>
      <c r="H205" s="525">
        <v>53400</v>
      </c>
      <c r="I205" s="151" t="s">
        <v>337</v>
      </c>
      <c r="J205" s="234" t="s">
        <v>1373</v>
      </c>
    </row>
    <row r="206" spans="1:10" s="234" customFormat="1" ht="18.75" x14ac:dyDescent="0.25">
      <c r="A206" s="239">
        <v>175</v>
      </c>
      <c r="B206" s="495" t="s">
        <v>167</v>
      </c>
      <c r="C206" s="151" t="s">
        <v>913</v>
      </c>
      <c r="D206" s="220" t="s">
        <v>914</v>
      </c>
      <c r="E206" s="154" t="s">
        <v>1</v>
      </c>
      <c r="F206" s="151" t="s">
        <v>17</v>
      </c>
      <c r="G206" s="166">
        <v>6</v>
      </c>
      <c r="H206" s="525">
        <v>65100</v>
      </c>
      <c r="I206" s="151" t="s">
        <v>337</v>
      </c>
      <c r="J206" s="234" t="s">
        <v>1373</v>
      </c>
    </row>
    <row r="207" spans="1:10" s="234" customFormat="1" ht="18.75" x14ac:dyDescent="0.25">
      <c r="A207" s="239">
        <v>176</v>
      </c>
      <c r="B207" s="495" t="s">
        <v>167</v>
      </c>
      <c r="C207" s="151" t="s">
        <v>495</v>
      </c>
      <c r="D207" s="220" t="s">
        <v>68</v>
      </c>
      <c r="E207" s="154" t="s">
        <v>35</v>
      </c>
      <c r="F207" s="151" t="s">
        <v>835</v>
      </c>
      <c r="G207" s="166">
        <v>6</v>
      </c>
      <c r="H207" s="196">
        <v>20400</v>
      </c>
      <c r="I207" s="151" t="s">
        <v>337</v>
      </c>
      <c r="J207" s="234" t="s">
        <v>1373</v>
      </c>
    </row>
    <row r="208" spans="1:10" s="234" customFormat="1" ht="18.75" x14ac:dyDescent="0.25">
      <c r="A208" s="239">
        <v>177</v>
      </c>
      <c r="B208" s="495" t="s">
        <v>167</v>
      </c>
      <c r="C208" s="151" t="s">
        <v>496</v>
      </c>
      <c r="D208" s="220" t="s">
        <v>887</v>
      </c>
      <c r="E208" s="154" t="s">
        <v>6</v>
      </c>
      <c r="F208" s="151" t="s">
        <v>915</v>
      </c>
      <c r="G208" s="166">
        <v>4</v>
      </c>
      <c r="H208" s="196">
        <v>110800</v>
      </c>
      <c r="I208" s="151" t="s">
        <v>337</v>
      </c>
      <c r="J208" s="234" t="s">
        <v>1373</v>
      </c>
    </row>
    <row r="209" spans="1:10" s="234" customFormat="1" ht="18.75" x14ac:dyDescent="0.25">
      <c r="A209" s="239">
        <v>178</v>
      </c>
      <c r="B209" s="495" t="s">
        <v>167</v>
      </c>
      <c r="C209" s="151" t="s">
        <v>79</v>
      </c>
      <c r="D209" s="220" t="s">
        <v>912</v>
      </c>
      <c r="E209" s="154" t="s">
        <v>12</v>
      </c>
      <c r="F209" s="151" t="s">
        <v>892</v>
      </c>
      <c r="G209" s="166">
        <v>6</v>
      </c>
      <c r="H209" s="196">
        <v>264600</v>
      </c>
      <c r="I209" s="151" t="s">
        <v>337</v>
      </c>
      <c r="J209" s="234" t="s">
        <v>1373</v>
      </c>
    </row>
    <row r="210" spans="1:10" s="234" customFormat="1" ht="18.75" x14ac:dyDescent="0.25">
      <c r="A210" s="239">
        <v>179</v>
      </c>
      <c r="B210" s="218" t="s">
        <v>167</v>
      </c>
      <c r="C210" s="469" t="s">
        <v>79</v>
      </c>
      <c r="D210" s="220" t="s">
        <v>916</v>
      </c>
      <c r="E210" s="154" t="s">
        <v>12</v>
      </c>
      <c r="F210" s="151" t="s">
        <v>896</v>
      </c>
      <c r="G210" s="166">
        <v>6</v>
      </c>
      <c r="H210" s="525">
        <v>258900</v>
      </c>
      <c r="I210" s="151" t="s">
        <v>337</v>
      </c>
      <c r="J210" s="234" t="s">
        <v>1373</v>
      </c>
    </row>
    <row r="211" spans="1:10" s="234" customFormat="1" ht="18.75" x14ac:dyDescent="0.25">
      <c r="A211" s="239">
        <v>180</v>
      </c>
      <c r="B211" s="495" t="s">
        <v>167</v>
      </c>
      <c r="C211" s="151" t="s">
        <v>917</v>
      </c>
      <c r="D211" s="220" t="s">
        <v>787</v>
      </c>
      <c r="E211" s="154" t="s">
        <v>12</v>
      </c>
      <c r="F211" s="151" t="s">
        <v>918</v>
      </c>
      <c r="G211" s="166">
        <v>3</v>
      </c>
      <c r="H211" s="525">
        <v>58200</v>
      </c>
      <c r="I211" s="151" t="s">
        <v>337</v>
      </c>
      <c r="J211" s="234" t="s">
        <v>1373</v>
      </c>
    </row>
    <row r="212" spans="1:10" s="233" customFormat="1" ht="37.5" x14ac:dyDescent="0.25">
      <c r="A212" s="177"/>
      <c r="B212" s="501" t="s">
        <v>104</v>
      </c>
      <c r="C212" s="501" t="s">
        <v>2168</v>
      </c>
      <c r="D212" s="502"/>
      <c r="E212" s="286"/>
      <c r="F212" s="286"/>
      <c r="G212" s="503"/>
      <c r="H212" s="504"/>
      <c r="I212" s="567"/>
      <c r="J212" s="233" t="s">
        <v>1374</v>
      </c>
    </row>
    <row r="213" spans="1:10" s="234" customFormat="1" ht="37.5" x14ac:dyDescent="0.25">
      <c r="A213" s="239">
        <v>181</v>
      </c>
      <c r="B213" s="505" t="s">
        <v>104</v>
      </c>
      <c r="C213" s="283" t="s">
        <v>1120</v>
      </c>
      <c r="D213" s="283" t="s">
        <v>96</v>
      </c>
      <c r="E213" s="531" t="s">
        <v>29</v>
      </c>
      <c r="F213" s="283" t="s">
        <v>2139</v>
      </c>
      <c r="G213" s="283">
        <v>12</v>
      </c>
      <c r="H213" s="532">
        <v>100000</v>
      </c>
      <c r="I213" s="248" t="s">
        <v>337</v>
      </c>
      <c r="J213" s="234" t="s">
        <v>1374</v>
      </c>
    </row>
    <row r="214" spans="1:10" s="234" customFormat="1" ht="37.5" x14ac:dyDescent="0.25">
      <c r="A214" s="239">
        <v>182</v>
      </c>
      <c r="B214" s="505" t="s">
        <v>104</v>
      </c>
      <c r="C214" s="283" t="s">
        <v>8</v>
      </c>
      <c r="D214" s="283" t="s">
        <v>934</v>
      </c>
      <c r="E214" s="531" t="s">
        <v>29</v>
      </c>
      <c r="F214" s="248" t="s">
        <v>466</v>
      </c>
      <c r="G214" s="283">
        <v>14</v>
      </c>
      <c r="H214" s="533">
        <v>350000</v>
      </c>
      <c r="I214" s="248" t="s">
        <v>337</v>
      </c>
      <c r="J214" s="234" t="s">
        <v>1374</v>
      </c>
    </row>
    <row r="215" spans="1:10" s="234" customFormat="1" ht="37.5" x14ac:dyDescent="0.25">
      <c r="A215" s="239">
        <v>183</v>
      </c>
      <c r="B215" s="505" t="s">
        <v>104</v>
      </c>
      <c r="C215" s="283" t="s">
        <v>1121</v>
      </c>
      <c r="D215" s="288" t="s">
        <v>1122</v>
      </c>
      <c r="E215" s="531" t="s">
        <v>13</v>
      </c>
      <c r="F215" s="283" t="s">
        <v>865</v>
      </c>
      <c r="G215" s="283">
        <v>14</v>
      </c>
      <c r="H215" s="533">
        <v>350000</v>
      </c>
      <c r="I215" s="248" t="s">
        <v>337</v>
      </c>
      <c r="J215" s="234" t="s">
        <v>1374</v>
      </c>
    </row>
    <row r="216" spans="1:10" s="234" customFormat="1" ht="37.5" x14ac:dyDescent="0.25">
      <c r="A216" s="239">
        <v>184</v>
      </c>
      <c r="B216" s="505" t="s">
        <v>104</v>
      </c>
      <c r="C216" s="248" t="s">
        <v>1123</v>
      </c>
      <c r="D216" s="248" t="s">
        <v>706</v>
      </c>
      <c r="E216" s="531" t="s">
        <v>15</v>
      </c>
      <c r="F216" s="248" t="s">
        <v>865</v>
      </c>
      <c r="G216" s="248">
        <v>14</v>
      </c>
      <c r="H216" s="533">
        <v>350000</v>
      </c>
      <c r="I216" s="248" t="s">
        <v>337</v>
      </c>
      <c r="J216" s="234" t="s">
        <v>1374</v>
      </c>
    </row>
    <row r="217" spans="1:10" s="234" customFormat="1" ht="37.5" x14ac:dyDescent="0.25">
      <c r="A217" s="239">
        <v>185</v>
      </c>
      <c r="B217" s="505" t="s">
        <v>104</v>
      </c>
      <c r="C217" s="248" t="s">
        <v>1124</v>
      </c>
      <c r="D217" s="251" t="s">
        <v>41</v>
      </c>
      <c r="E217" s="534" t="s">
        <v>30</v>
      </c>
      <c r="F217" s="248" t="s">
        <v>59</v>
      </c>
      <c r="G217" s="248">
        <v>14</v>
      </c>
      <c r="H217" s="533">
        <v>350000</v>
      </c>
      <c r="I217" s="248" t="s">
        <v>337</v>
      </c>
      <c r="J217" s="234" t="s">
        <v>1374</v>
      </c>
    </row>
    <row r="218" spans="1:10" s="234" customFormat="1" ht="37.5" x14ac:dyDescent="0.25">
      <c r="A218" s="239">
        <v>186</v>
      </c>
      <c r="B218" s="505" t="s">
        <v>104</v>
      </c>
      <c r="C218" s="248" t="s">
        <v>1125</v>
      </c>
      <c r="D218" s="248" t="s">
        <v>1126</v>
      </c>
      <c r="E218" s="534" t="s">
        <v>1127</v>
      </c>
      <c r="F218" s="248" t="s">
        <v>865</v>
      </c>
      <c r="G218" s="248">
        <v>12</v>
      </c>
      <c r="H218" s="533">
        <v>250000</v>
      </c>
      <c r="I218" s="248" t="s">
        <v>337</v>
      </c>
      <c r="J218" s="234" t="s">
        <v>1374</v>
      </c>
    </row>
    <row r="219" spans="1:10" s="234" customFormat="1" ht="37.5" x14ac:dyDescent="0.25">
      <c r="A219" s="239">
        <v>187</v>
      </c>
      <c r="B219" s="244" t="s">
        <v>104</v>
      </c>
      <c r="C219" s="248" t="s">
        <v>4</v>
      </c>
      <c r="D219" s="251" t="s">
        <v>864</v>
      </c>
      <c r="E219" s="534" t="s">
        <v>2</v>
      </c>
      <c r="F219" s="248" t="s">
        <v>468</v>
      </c>
      <c r="G219" s="248">
        <v>12</v>
      </c>
      <c r="H219" s="533">
        <v>400000</v>
      </c>
      <c r="I219" s="248" t="s">
        <v>337</v>
      </c>
      <c r="J219" s="234" t="s">
        <v>1374</v>
      </c>
    </row>
    <row r="220" spans="1:10" s="234" customFormat="1" ht="37.5" x14ac:dyDescent="0.25">
      <c r="A220" s="239">
        <v>188</v>
      </c>
      <c r="B220" s="244" t="s">
        <v>104</v>
      </c>
      <c r="C220" s="283" t="s">
        <v>1128</v>
      </c>
      <c r="D220" s="288" t="s">
        <v>887</v>
      </c>
      <c r="E220" s="531" t="s">
        <v>16</v>
      </c>
      <c r="F220" s="283" t="s">
        <v>865</v>
      </c>
      <c r="G220" s="283">
        <v>12</v>
      </c>
      <c r="H220" s="533">
        <v>250000</v>
      </c>
      <c r="I220" s="248" t="s">
        <v>337</v>
      </c>
      <c r="J220" s="234" t="s">
        <v>1374</v>
      </c>
    </row>
    <row r="221" spans="1:10" s="234" customFormat="1" ht="37.5" x14ac:dyDescent="0.25">
      <c r="A221" s="239">
        <v>189</v>
      </c>
      <c r="B221" s="244" t="s">
        <v>104</v>
      </c>
      <c r="C221" s="248" t="s">
        <v>1129</v>
      </c>
      <c r="D221" s="251" t="s">
        <v>37</v>
      </c>
      <c r="E221" s="534" t="s">
        <v>0</v>
      </c>
      <c r="F221" s="248" t="s">
        <v>1130</v>
      </c>
      <c r="G221" s="248">
        <v>12</v>
      </c>
      <c r="H221" s="533">
        <v>250000</v>
      </c>
      <c r="I221" s="248" t="s">
        <v>337</v>
      </c>
      <c r="J221" s="234" t="s">
        <v>1374</v>
      </c>
    </row>
    <row r="222" spans="1:10" s="234" customFormat="1" ht="56.25" x14ac:dyDescent="0.25">
      <c r="A222" s="239">
        <v>190</v>
      </c>
      <c r="B222" s="244" t="s">
        <v>104</v>
      </c>
      <c r="C222" s="283" t="s">
        <v>1131</v>
      </c>
      <c r="D222" s="251" t="s">
        <v>17</v>
      </c>
      <c r="E222" s="534" t="s">
        <v>45</v>
      </c>
      <c r="F222" s="251" t="s">
        <v>17</v>
      </c>
      <c r="G222" s="248">
        <v>2</v>
      </c>
      <c r="H222" s="533">
        <v>300000</v>
      </c>
      <c r="I222" s="248" t="s">
        <v>337</v>
      </c>
      <c r="J222" s="234" t="s">
        <v>1374</v>
      </c>
    </row>
    <row r="223" spans="1:10" s="234" customFormat="1" ht="37.5" x14ac:dyDescent="0.25">
      <c r="A223" s="239">
        <v>191</v>
      </c>
      <c r="B223" s="244" t="s">
        <v>104</v>
      </c>
      <c r="C223" s="283" t="s">
        <v>1132</v>
      </c>
      <c r="D223" s="288" t="s">
        <v>813</v>
      </c>
      <c r="E223" s="531" t="s">
        <v>10</v>
      </c>
      <c r="F223" s="283" t="s">
        <v>865</v>
      </c>
      <c r="G223" s="283">
        <v>12</v>
      </c>
      <c r="H223" s="532">
        <v>250000</v>
      </c>
      <c r="I223" s="248" t="s">
        <v>337</v>
      </c>
      <c r="J223" s="234" t="s">
        <v>1374</v>
      </c>
    </row>
    <row r="224" spans="1:10" s="233" customFormat="1" ht="18.75" x14ac:dyDescent="0.25">
      <c r="A224" s="177"/>
      <c r="B224" s="200" t="s">
        <v>250</v>
      </c>
      <c r="C224" s="200" t="s">
        <v>2169</v>
      </c>
      <c r="D224" s="200"/>
      <c r="E224" s="200"/>
      <c r="F224" s="200"/>
      <c r="G224" s="430"/>
      <c r="H224" s="500"/>
      <c r="I224" s="568"/>
      <c r="J224" s="234" t="s">
        <v>1373</v>
      </c>
    </row>
    <row r="225" spans="1:11" s="234" customFormat="1" ht="37.5" x14ac:dyDescent="0.25">
      <c r="A225" s="239">
        <v>192</v>
      </c>
      <c r="B225" s="218" t="s">
        <v>250</v>
      </c>
      <c r="C225" s="151" t="s">
        <v>963</v>
      </c>
      <c r="D225" s="195">
        <v>44677</v>
      </c>
      <c r="E225" s="151" t="s">
        <v>29</v>
      </c>
      <c r="F225" s="151" t="s">
        <v>50</v>
      </c>
      <c r="G225" s="151">
        <v>13</v>
      </c>
      <c r="H225" s="498">
        <v>131000</v>
      </c>
      <c r="I225" s="151" t="s">
        <v>337</v>
      </c>
      <c r="J225" s="234" t="s">
        <v>1373</v>
      </c>
      <c r="K225" s="571">
        <v>100000</v>
      </c>
    </row>
    <row r="226" spans="1:11" s="234" customFormat="1" ht="37.5" x14ac:dyDescent="0.25">
      <c r="A226" s="239">
        <v>192</v>
      </c>
      <c r="B226" s="218" t="s">
        <v>250</v>
      </c>
      <c r="C226" s="151" t="s">
        <v>964</v>
      </c>
      <c r="D226" s="151" t="s">
        <v>965</v>
      </c>
      <c r="E226" s="151" t="s">
        <v>966</v>
      </c>
      <c r="F226" s="151" t="s">
        <v>967</v>
      </c>
      <c r="G226" s="151">
        <v>12</v>
      </c>
      <c r="H226" s="498">
        <v>178000</v>
      </c>
      <c r="I226" s="151" t="s">
        <v>337</v>
      </c>
      <c r="J226" s="234" t="s">
        <v>1373</v>
      </c>
    </row>
    <row r="227" spans="1:11" s="234" customFormat="1" ht="37.5" x14ac:dyDescent="0.25">
      <c r="A227" s="239">
        <v>192</v>
      </c>
      <c r="B227" s="495" t="s">
        <v>250</v>
      </c>
      <c r="C227" s="151" t="s">
        <v>968</v>
      </c>
      <c r="D227" s="151" t="s">
        <v>969</v>
      </c>
      <c r="E227" s="151" t="s">
        <v>10</v>
      </c>
      <c r="F227" s="151" t="s">
        <v>83</v>
      </c>
      <c r="G227" s="151">
        <v>12</v>
      </c>
      <c r="H227" s="224">
        <v>115000</v>
      </c>
      <c r="I227" s="151" t="s">
        <v>337</v>
      </c>
      <c r="J227" s="234" t="s">
        <v>1373</v>
      </c>
    </row>
    <row r="228" spans="1:11" s="234" customFormat="1" ht="37.5" x14ac:dyDescent="0.25">
      <c r="A228" s="239">
        <v>192</v>
      </c>
      <c r="B228" s="495" t="s">
        <v>250</v>
      </c>
      <c r="C228" s="151" t="s">
        <v>497</v>
      </c>
      <c r="D228" s="151" t="s">
        <v>970</v>
      </c>
      <c r="E228" s="151" t="s">
        <v>12</v>
      </c>
      <c r="F228" s="151" t="s">
        <v>971</v>
      </c>
      <c r="G228" s="151">
        <v>2</v>
      </c>
      <c r="H228" s="224">
        <v>105000</v>
      </c>
      <c r="I228" s="151" t="s">
        <v>337</v>
      </c>
      <c r="J228" s="234" t="s">
        <v>1373</v>
      </c>
    </row>
    <row r="229" spans="1:11" s="233" customFormat="1" ht="18.75" x14ac:dyDescent="0.25">
      <c r="A229" s="177"/>
      <c r="B229" s="434" t="s">
        <v>173</v>
      </c>
      <c r="C229" s="434" t="s">
        <v>2170</v>
      </c>
      <c r="D229" s="200"/>
      <c r="E229" s="200"/>
      <c r="F229" s="200"/>
      <c r="G229" s="430"/>
      <c r="H229" s="499"/>
      <c r="I229" s="570"/>
      <c r="J229" s="234" t="s">
        <v>1373</v>
      </c>
    </row>
    <row r="230" spans="1:11" s="234" customFormat="1" ht="93.75" x14ac:dyDescent="0.25">
      <c r="A230" s="239">
        <v>193</v>
      </c>
      <c r="B230" s="529" t="s">
        <v>173</v>
      </c>
      <c r="C230" s="150" t="s">
        <v>775</v>
      </c>
      <c r="D230" s="220" t="s">
        <v>776</v>
      </c>
      <c r="E230" s="151" t="s">
        <v>2</v>
      </c>
      <c r="F230" s="151" t="s">
        <v>17</v>
      </c>
      <c r="G230" s="151">
        <v>22</v>
      </c>
      <c r="H230" s="224">
        <v>230000</v>
      </c>
      <c r="I230" s="151"/>
      <c r="J230" s="234" t="s">
        <v>1373</v>
      </c>
    </row>
    <row r="231" spans="1:11" s="234" customFormat="1" ht="56.25" x14ac:dyDescent="0.25">
      <c r="A231" s="239">
        <v>194</v>
      </c>
      <c r="B231" s="529" t="s">
        <v>173</v>
      </c>
      <c r="C231" s="150" t="s">
        <v>780</v>
      </c>
      <c r="D231" s="165" t="s">
        <v>781</v>
      </c>
      <c r="E231" s="150" t="s">
        <v>16</v>
      </c>
      <c r="F231" s="151" t="s">
        <v>466</v>
      </c>
      <c r="G231" s="150">
        <v>7</v>
      </c>
      <c r="H231" s="224" t="s">
        <v>782</v>
      </c>
      <c r="I231" s="151"/>
      <c r="J231" s="234" t="s">
        <v>1373</v>
      </c>
    </row>
    <row r="232" spans="1:11" s="234" customFormat="1" ht="75" x14ac:dyDescent="0.25">
      <c r="A232" s="239">
        <v>195</v>
      </c>
      <c r="B232" s="495" t="s">
        <v>173</v>
      </c>
      <c r="C232" s="150" t="s">
        <v>2000</v>
      </c>
      <c r="D232" s="165" t="s">
        <v>783</v>
      </c>
      <c r="E232" s="150" t="s">
        <v>0</v>
      </c>
      <c r="F232" s="150" t="s">
        <v>17</v>
      </c>
      <c r="G232" s="150">
        <v>23</v>
      </c>
      <c r="H232" s="224">
        <v>350000</v>
      </c>
      <c r="I232" s="151" t="s">
        <v>337</v>
      </c>
      <c r="J232" s="234" t="s">
        <v>1373</v>
      </c>
    </row>
    <row r="233" spans="1:11" s="234" customFormat="1" ht="56.25" x14ac:dyDescent="0.25">
      <c r="A233" s="239">
        <v>196</v>
      </c>
      <c r="B233" s="495" t="s">
        <v>173</v>
      </c>
      <c r="C233" s="150" t="s">
        <v>2001</v>
      </c>
      <c r="D233" s="165" t="s">
        <v>38</v>
      </c>
      <c r="E233" s="150" t="s">
        <v>0</v>
      </c>
      <c r="F233" s="150" t="s">
        <v>17</v>
      </c>
      <c r="G233" s="150">
        <v>8</v>
      </c>
      <c r="H233" s="224">
        <v>160000</v>
      </c>
      <c r="I233" s="151" t="s">
        <v>337</v>
      </c>
      <c r="J233" s="234" t="s">
        <v>1373</v>
      </c>
    </row>
    <row r="234" spans="1:11" s="234" customFormat="1" ht="56.25" x14ac:dyDescent="0.25">
      <c r="A234" s="239">
        <v>197</v>
      </c>
      <c r="B234" s="495" t="s">
        <v>173</v>
      </c>
      <c r="C234" s="150" t="s">
        <v>784</v>
      </c>
      <c r="D234" s="165"/>
      <c r="E234" s="150" t="s">
        <v>45</v>
      </c>
      <c r="F234" s="150" t="s">
        <v>17</v>
      </c>
      <c r="G234" s="150">
        <v>1</v>
      </c>
      <c r="H234" s="224">
        <v>20000</v>
      </c>
      <c r="I234" s="151" t="s">
        <v>337</v>
      </c>
      <c r="J234" s="234" t="s">
        <v>1373</v>
      </c>
    </row>
    <row r="235" spans="1:11" s="234" customFormat="1" ht="56.25" x14ac:dyDescent="0.25">
      <c r="A235" s="239">
        <v>198</v>
      </c>
      <c r="B235" s="495" t="s">
        <v>173</v>
      </c>
      <c r="C235" s="150" t="s">
        <v>785</v>
      </c>
      <c r="D235" s="165"/>
      <c r="E235" s="150" t="s">
        <v>33</v>
      </c>
      <c r="F235" s="150" t="s">
        <v>466</v>
      </c>
      <c r="G235" s="150">
        <v>1</v>
      </c>
      <c r="H235" s="224">
        <v>20000</v>
      </c>
      <c r="I235" s="151" t="s">
        <v>337</v>
      </c>
      <c r="J235" s="234" t="s">
        <v>1373</v>
      </c>
    </row>
    <row r="236" spans="1:11" s="234" customFormat="1" ht="93.75" x14ac:dyDescent="0.25">
      <c r="A236" s="239">
        <v>199</v>
      </c>
      <c r="B236" s="495" t="s">
        <v>173</v>
      </c>
      <c r="C236" s="150" t="s">
        <v>786</v>
      </c>
      <c r="D236" s="165" t="s">
        <v>787</v>
      </c>
      <c r="E236" s="150" t="s">
        <v>788</v>
      </c>
      <c r="F236" s="150" t="s">
        <v>789</v>
      </c>
      <c r="G236" s="150">
        <v>23</v>
      </c>
      <c r="H236" s="224">
        <v>240000</v>
      </c>
      <c r="I236" s="151" t="s">
        <v>337</v>
      </c>
      <c r="J236" s="234" t="s">
        <v>1373</v>
      </c>
    </row>
    <row r="237" spans="1:11" s="234" customFormat="1" ht="56.25" x14ac:dyDescent="0.25">
      <c r="A237" s="239">
        <v>200</v>
      </c>
      <c r="B237" s="218" t="s">
        <v>173</v>
      </c>
      <c r="C237" s="511" t="s">
        <v>790</v>
      </c>
      <c r="D237" s="165" t="s">
        <v>27</v>
      </c>
      <c r="E237" s="150" t="s">
        <v>35</v>
      </c>
      <c r="F237" s="150" t="s">
        <v>466</v>
      </c>
      <c r="G237" s="150">
        <v>2</v>
      </c>
      <c r="H237" s="498">
        <v>50000</v>
      </c>
      <c r="I237" s="151" t="s">
        <v>337</v>
      </c>
      <c r="J237" s="234" t="s">
        <v>1373</v>
      </c>
    </row>
    <row r="238" spans="1:11" s="234" customFormat="1" ht="93.75" x14ac:dyDescent="0.25">
      <c r="A238" s="239">
        <v>201</v>
      </c>
      <c r="B238" s="218" t="s">
        <v>173</v>
      </c>
      <c r="C238" s="150" t="s">
        <v>792</v>
      </c>
      <c r="D238" s="165" t="s">
        <v>793</v>
      </c>
      <c r="E238" s="150" t="s">
        <v>67</v>
      </c>
      <c r="F238" s="150" t="s">
        <v>789</v>
      </c>
      <c r="G238" s="150">
        <v>8</v>
      </c>
      <c r="H238" s="498">
        <v>160000</v>
      </c>
      <c r="I238" s="151" t="s">
        <v>337</v>
      </c>
      <c r="J238" s="234" t="s">
        <v>1373</v>
      </c>
    </row>
    <row r="239" spans="1:11" s="234" customFormat="1" ht="75" x14ac:dyDescent="0.25">
      <c r="A239" s="239">
        <v>202</v>
      </c>
      <c r="B239" s="218" t="s">
        <v>173</v>
      </c>
      <c r="C239" s="150" t="s">
        <v>794</v>
      </c>
      <c r="D239" s="165" t="s">
        <v>417</v>
      </c>
      <c r="E239" s="150" t="s">
        <v>795</v>
      </c>
      <c r="F239" s="150"/>
      <c r="G239" s="150">
        <v>4</v>
      </c>
      <c r="H239" s="498">
        <v>80000</v>
      </c>
      <c r="I239" s="151" t="s">
        <v>337</v>
      </c>
      <c r="J239" s="234" t="s">
        <v>1373</v>
      </c>
    </row>
    <row r="240" spans="1:11" s="234" customFormat="1" ht="75" x14ac:dyDescent="0.25">
      <c r="A240" s="239">
        <v>203</v>
      </c>
      <c r="B240" s="218" t="s">
        <v>173</v>
      </c>
      <c r="C240" s="150" t="s">
        <v>778</v>
      </c>
      <c r="D240" s="220" t="s">
        <v>779</v>
      </c>
      <c r="E240" s="151" t="s">
        <v>16</v>
      </c>
      <c r="F240" s="151" t="s">
        <v>471</v>
      </c>
      <c r="G240" s="151">
        <v>6</v>
      </c>
      <c r="H240" s="498">
        <v>120000</v>
      </c>
      <c r="I240" s="151"/>
      <c r="J240" s="234" t="s">
        <v>1373</v>
      </c>
    </row>
    <row r="241" spans="1:10" s="234" customFormat="1" ht="18.75" x14ac:dyDescent="0.25">
      <c r="A241" s="177"/>
      <c r="B241" s="200" t="s">
        <v>254</v>
      </c>
      <c r="C241" s="200" t="s">
        <v>254</v>
      </c>
      <c r="D241" s="200"/>
      <c r="E241" s="200"/>
      <c r="F241" s="200"/>
      <c r="G241" s="430"/>
      <c r="H241" s="500"/>
      <c r="I241" s="568"/>
      <c r="J241" s="234" t="s">
        <v>1373</v>
      </c>
    </row>
    <row r="242" spans="1:10" s="234" customFormat="1" ht="37.5" x14ac:dyDescent="0.25">
      <c r="A242" s="239">
        <v>204</v>
      </c>
      <c r="B242" s="218" t="s">
        <v>254</v>
      </c>
      <c r="C242" s="151" t="s">
        <v>796</v>
      </c>
      <c r="D242" s="220" t="s">
        <v>797</v>
      </c>
      <c r="E242" s="151" t="s">
        <v>13</v>
      </c>
      <c r="F242" s="151" t="s">
        <v>798</v>
      </c>
      <c r="G242" s="166">
        <v>3</v>
      </c>
      <c r="H242" s="513">
        <v>70000</v>
      </c>
      <c r="I242" s="151" t="s">
        <v>337</v>
      </c>
      <c r="J242" s="234" t="s">
        <v>1373</v>
      </c>
    </row>
    <row r="243" spans="1:10" s="234" customFormat="1" ht="75" x14ac:dyDescent="0.25">
      <c r="A243" s="239">
        <v>205</v>
      </c>
      <c r="B243" s="218" t="s">
        <v>254</v>
      </c>
      <c r="C243" s="535" t="s">
        <v>799</v>
      </c>
      <c r="D243" s="151" t="s">
        <v>800</v>
      </c>
      <c r="E243" s="151" t="s">
        <v>2</v>
      </c>
      <c r="F243" s="151" t="s">
        <v>801</v>
      </c>
      <c r="G243" s="151">
        <v>6</v>
      </c>
      <c r="H243" s="498">
        <v>0</v>
      </c>
      <c r="I243" s="151" t="s">
        <v>337</v>
      </c>
      <c r="J243" s="234" t="s">
        <v>1373</v>
      </c>
    </row>
    <row r="244" spans="1:10" s="234" customFormat="1" ht="18.75" x14ac:dyDescent="0.25">
      <c r="A244" s="239">
        <v>206</v>
      </c>
      <c r="B244" s="218" t="s">
        <v>254</v>
      </c>
      <c r="C244" s="151" t="s">
        <v>499</v>
      </c>
      <c r="D244" s="220" t="s">
        <v>802</v>
      </c>
      <c r="E244" s="151" t="s">
        <v>2</v>
      </c>
      <c r="F244" s="151" t="s">
        <v>471</v>
      </c>
      <c r="G244" s="166">
        <v>1</v>
      </c>
      <c r="H244" s="513">
        <v>10000</v>
      </c>
      <c r="I244" s="151" t="s">
        <v>337</v>
      </c>
      <c r="J244" s="234" t="s">
        <v>1373</v>
      </c>
    </row>
    <row r="245" spans="1:10" s="234" customFormat="1" ht="37.5" x14ac:dyDescent="0.25">
      <c r="A245" s="239">
        <v>207</v>
      </c>
      <c r="B245" s="218" t="s">
        <v>254</v>
      </c>
      <c r="C245" s="150" t="s">
        <v>2002</v>
      </c>
      <c r="D245" s="220" t="s">
        <v>803</v>
      </c>
      <c r="E245" s="151" t="s">
        <v>16</v>
      </c>
      <c r="F245" s="151" t="s">
        <v>804</v>
      </c>
      <c r="G245" s="166">
        <v>12</v>
      </c>
      <c r="H245" s="513">
        <v>200000</v>
      </c>
      <c r="I245" s="151" t="s">
        <v>337</v>
      </c>
      <c r="J245" s="234" t="s">
        <v>1373</v>
      </c>
    </row>
    <row r="246" spans="1:10" s="234" customFormat="1" ht="37.5" x14ac:dyDescent="0.25">
      <c r="A246" s="239">
        <v>208</v>
      </c>
      <c r="B246" s="218" t="s">
        <v>254</v>
      </c>
      <c r="C246" s="511" t="s">
        <v>2004</v>
      </c>
      <c r="D246" s="220" t="s">
        <v>805</v>
      </c>
      <c r="E246" s="151" t="s">
        <v>64</v>
      </c>
      <c r="F246" s="151" t="s">
        <v>471</v>
      </c>
      <c r="G246" s="166">
        <v>3</v>
      </c>
      <c r="H246" s="498">
        <v>100000</v>
      </c>
      <c r="I246" s="151" t="s">
        <v>337</v>
      </c>
      <c r="J246" s="234" t="s">
        <v>1373</v>
      </c>
    </row>
    <row r="247" spans="1:10" s="234" customFormat="1" ht="37.5" x14ac:dyDescent="0.25">
      <c r="A247" s="239">
        <v>209</v>
      </c>
      <c r="B247" s="218" t="s">
        <v>254</v>
      </c>
      <c r="C247" s="150" t="s">
        <v>806</v>
      </c>
      <c r="D247" s="220" t="s">
        <v>105</v>
      </c>
      <c r="E247" s="151" t="s">
        <v>0</v>
      </c>
      <c r="F247" s="151" t="s">
        <v>807</v>
      </c>
      <c r="G247" s="166">
        <v>5</v>
      </c>
      <c r="H247" s="513">
        <v>110000</v>
      </c>
      <c r="I247" s="151" t="s">
        <v>337</v>
      </c>
      <c r="J247" s="234" t="s">
        <v>1373</v>
      </c>
    </row>
    <row r="248" spans="1:10" s="234" customFormat="1" ht="56.25" x14ac:dyDescent="0.25">
      <c r="A248" s="239">
        <v>210</v>
      </c>
      <c r="B248" s="218" t="s">
        <v>254</v>
      </c>
      <c r="C248" s="150" t="s">
        <v>809</v>
      </c>
      <c r="D248" s="220" t="s">
        <v>622</v>
      </c>
      <c r="E248" s="151" t="s">
        <v>45</v>
      </c>
      <c r="F248" s="151" t="s">
        <v>810</v>
      </c>
      <c r="G248" s="166">
        <v>2</v>
      </c>
      <c r="H248" s="513">
        <v>200000</v>
      </c>
      <c r="I248" s="151" t="s">
        <v>337</v>
      </c>
      <c r="J248" s="234" t="s">
        <v>1373</v>
      </c>
    </row>
    <row r="249" spans="1:10" s="234" customFormat="1" ht="56.25" x14ac:dyDescent="0.25">
      <c r="A249" s="239">
        <v>211</v>
      </c>
      <c r="B249" s="218" t="s">
        <v>254</v>
      </c>
      <c r="C249" s="150" t="s">
        <v>499</v>
      </c>
      <c r="D249" s="220" t="s">
        <v>802</v>
      </c>
      <c r="E249" s="151" t="s">
        <v>6</v>
      </c>
      <c r="F249" s="151" t="s">
        <v>811</v>
      </c>
      <c r="G249" s="166">
        <v>2</v>
      </c>
      <c r="H249" s="513">
        <v>40000</v>
      </c>
      <c r="I249" s="151" t="s">
        <v>337</v>
      </c>
      <c r="J249" s="234" t="s">
        <v>1373</v>
      </c>
    </row>
    <row r="250" spans="1:10" s="234" customFormat="1" ht="56.25" x14ac:dyDescent="0.25">
      <c r="A250" s="239">
        <v>212</v>
      </c>
      <c r="B250" s="218" t="s">
        <v>254</v>
      </c>
      <c r="C250" s="150" t="s">
        <v>2003</v>
      </c>
      <c r="D250" s="220" t="s">
        <v>813</v>
      </c>
      <c r="E250" s="151" t="s">
        <v>12</v>
      </c>
      <c r="F250" s="151" t="s">
        <v>814</v>
      </c>
      <c r="G250" s="166">
        <v>16</v>
      </c>
      <c r="H250" s="513">
        <v>200000</v>
      </c>
      <c r="I250" s="151" t="s">
        <v>337</v>
      </c>
      <c r="J250" s="234" t="s">
        <v>1373</v>
      </c>
    </row>
    <row r="251" spans="1:10" s="233" customFormat="1" ht="18.75" x14ac:dyDescent="0.25">
      <c r="A251" s="177"/>
      <c r="B251" s="434" t="s">
        <v>257</v>
      </c>
      <c r="C251" s="434" t="s">
        <v>2155</v>
      </c>
      <c r="D251" s="200"/>
      <c r="E251" s="200"/>
      <c r="F251" s="200"/>
      <c r="G251" s="430"/>
      <c r="H251" s="499"/>
      <c r="I251" s="568"/>
      <c r="J251" s="234" t="s">
        <v>1373</v>
      </c>
    </row>
    <row r="252" spans="1:10" s="233" customFormat="1" ht="18.75" x14ac:dyDescent="0.25">
      <c r="A252" s="239">
        <v>213</v>
      </c>
      <c r="B252" s="495" t="s">
        <v>257</v>
      </c>
      <c r="C252" s="149" t="s">
        <v>34</v>
      </c>
      <c r="D252" s="267" t="s">
        <v>2005</v>
      </c>
      <c r="E252" s="149" t="s">
        <v>13</v>
      </c>
      <c r="F252" s="149" t="s">
        <v>2006</v>
      </c>
      <c r="G252" s="536" t="s">
        <v>2007</v>
      </c>
      <c r="H252" s="537">
        <v>244400</v>
      </c>
      <c r="I252" s="144" t="s">
        <v>337</v>
      </c>
      <c r="J252" s="234" t="s">
        <v>1373</v>
      </c>
    </row>
    <row r="253" spans="1:10" s="233" customFormat="1" ht="18.75" x14ac:dyDescent="0.25">
      <c r="A253" s="239">
        <v>214</v>
      </c>
      <c r="B253" s="495" t="s">
        <v>257</v>
      </c>
      <c r="C253" s="149" t="s">
        <v>2127</v>
      </c>
      <c r="D253" s="267" t="s">
        <v>1168</v>
      </c>
      <c r="E253" s="149" t="s">
        <v>29</v>
      </c>
      <c r="F253" s="149" t="s">
        <v>2128</v>
      </c>
      <c r="G253" s="536">
        <v>3</v>
      </c>
      <c r="H253" s="537"/>
      <c r="I253" s="144"/>
      <c r="J253" s="234"/>
    </row>
    <row r="254" spans="1:10" s="233" customFormat="1" ht="18.75" x14ac:dyDescent="0.25">
      <c r="A254" s="239">
        <v>215</v>
      </c>
      <c r="B254" s="495" t="s">
        <v>257</v>
      </c>
      <c r="C254" s="149" t="s">
        <v>2143</v>
      </c>
      <c r="D254" s="267" t="s">
        <v>193</v>
      </c>
      <c r="E254" s="149" t="s">
        <v>13</v>
      </c>
      <c r="F254" s="149" t="s">
        <v>465</v>
      </c>
      <c r="G254" s="536">
        <v>2</v>
      </c>
      <c r="H254" s="537"/>
      <c r="I254" s="144"/>
      <c r="J254" s="234"/>
    </row>
    <row r="255" spans="1:10" s="233" customFormat="1" ht="37.5" x14ac:dyDescent="0.25">
      <c r="A255" s="239">
        <v>216</v>
      </c>
      <c r="B255" s="495" t="s">
        <v>257</v>
      </c>
      <c r="C255" s="149" t="s">
        <v>2008</v>
      </c>
      <c r="D255" s="267" t="s">
        <v>2009</v>
      </c>
      <c r="E255" s="149" t="s">
        <v>2010</v>
      </c>
      <c r="F255" s="149" t="s">
        <v>2011</v>
      </c>
      <c r="G255" s="536" t="s">
        <v>2012</v>
      </c>
      <c r="H255" s="537">
        <v>97300</v>
      </c>
      <c r="I255" s="144"/>
      <c r="J255" s="234" t="s">
        <v>1373</v>
      </c>
    </row>
    <row r="256" spans="1:10" s="233" customFormat="1" ht="18.75" x14ac:dyDescent="0.25">
      <c r="A256" s="239">
        <v>217</v>
      </c>
      <c r="B256" s="495" t="s">
        <v>257</v>
      </c>
      <c r="C256" s="144" t="s">
        <v>2013</v>
      </c>
      <c r="D256" s="143" t="s">
        <v>2014</v>
      </c>
      <c r="E256" s="144" t="s">
        <v>2</v>
      </c>
      <c r="F256" s="144" t="s">
        <v>2015</v>
      </c>
      <c r="G256" s="145" t="s">
        <v>2016</v>
      </c>
      <c r="H256" s="537">
        <v>217200</v>
      </c>
      <c r="I256" s="144" t="s">
        <v>337</v>
      </c>
      <c r="J256" s="234" t="s">
        <v>1373</v>
      </c>
    </row>
    <row r="257" spans="1:10" s="233" customFormat="1" ht="18.75" x14ac:dyDescent="0.25">
      <c r="A257" s="239">
        <v>218</v>
      </c>
      <c r="B257" s="495" t="s">
        <v>257</v>
      </c>
      <c r="C257" s="149" t="s">
        <v>2017</v>
      </c>
      <c r="D257" s="267" t="s">
        <v>2018</v>
      </c>
      <c r="E257" s="149" t="s">
        <v>16</v>
      </c>
      <c r="F257" s="149" t="s">
        <v>1861</v>
      </c>
      <c r="G257" s="536" t="s">
        <v>2016</v>
      </c>
      <c r="H257" s="224">
        <v>184800</v>
      </c>
      <c r="I257" s="144" t="s">
        <v>337</v>
      </c>
      <c r="J257" s="234" t="s">
        <v>1373</v>
      </c>
    </row>
    <row r="258" spans="1:10" s="233" customFormat="1" ht="18.75" x14ac:dyDescent="0.25">
      <c r="A258" s="239">
        <v>219</v>
      </c>
      <c r="B258" s="495" t="s">
        <v>257</v>
      </c>
      <c r="C258" s="149" t="s">
        <v>2019</v>
      </c>
      <c r="D258" s="267" t="s">
        <v>2020</v>
      </c>
      <c r="E258" s="149" t="s">
        <v>2021</v>
      </c>
      <c r="F258" s="149" t="s">
        <v>2022</v>
      </c>
      <c r="G258" s="536" t="s">
        <v>2023</v>
      </c>
      <c r="H258" s="224">
        <v>260000</v>
      </c>
      <c r="I258" s="144" t="s">
        <v>337</v>
      </c>
      <c r="J258" s="234" t="s">
        <v>1373</v>
      </c>
    </row>
    <row r="259" spans="1:10" s="233" customFormat="1" ht="56.25" x14ac:dyDescent="0.25">
      <c r="A259" s="239">
        <v>220</v>
      </c>
      <c r="B259" s="495" t="s">
        <v>257</v>
      </c>
      <c r="C259" s="144" t="s">
        <v>2024</v>
      </c>
      <c r="D259" s="143" t="s">
        <v>17</v>
      </c>
      <c r="E259" s="144" t="s">
        <v>0</v>
      </c>
      <c r="F259" s="144" t="s">
        <v>2025</v>
      </c>
      <c r="G259" s="145" t="s">
        <v>2016</v>
      </c>
      <c r="H259" s="537">
        <v>200000</v>
      </c>
      <c r="I259" s="144" t="s">
        <v>337</v>
      </c>
      <c r="J259" s="234" t="s">
        <v>1373</v>
      </c>
    </row>
    <row r="260" spans="1:10" s="233" customFormat="1" ht="18.75" x14ac:dyDescent="0.25">
      <c r="A260" s="239">
        <v>221</v>
      </c>
      <c r="B260" s="495" t="s">
        <v>257</v>
      </c>
      <c r="C260" s="144" t="s">
        <v>2026</v>
      </c>
      <c r="D260" s="143" t="s">
        <v>2027</v>
      </c>
      <c r="E260" s="144" t="s">
        <v>18</v>
      </c>
      <c r="F260" s="144" t="s">
        <v>2028</v>
      </c>
      <c r="G260" s="145" t="s">
        <v>2029</v>
      </c>
      <c r="H260" s="537">
        <v>142400</v>
      </c>
      <c r="I260" s="144" t="s">
        <v>337</v>
      </c>
      <c r="J260" s="234" t="s">
        <v>1373</v>
      </c>
    </row>
    <row r="261" spans="1:10" s="233" customFormat="1" ht="18.75" x14ac:dyDescent="0.25">
      <c r="A261" s="239">
        <v>222</v>
      </c>
      <c r="B261" s="495" t="s">
        <v>257</v>
      </c>
      <c r="C261" s="144" t="s">
        <v>4</v>
      </c>
      <c r="D261" s="143" t="s">
        <v>2030</v>
      </c>
      <c r="E261" s="144" t="s">
        <v>45</v>
      </c>
      <c r="F261" s="144" t="s">
        <v>40</v>
      </c>
      <c r="G261" s="145" t="s">
        <v>2023</v>
      </c>
      <c r="H261" s="537">
        <v>220000</v>
      </c>
      <c r="I261" s="144"/>
      <c r="J261" s="234" t="s">
        <v>1373</v>
      </c>
    </row>
    <row r="262" spans="1:10" s="233" customFormat="1" ht="37.5" x14ac:dyDescent="0.25">
      <c r="A262" s="239">
        <v>223</v>
      </c>
      <c r="B262" s="495" t="s">
        <v>257</v>
      </c>
      <c r="C262" s="144" t="s">
        <v>2031</v>
      </c>
      <c r="D262" s="143"/>
      <c r="E262" s="144" t="s">
        <v>2032</v>
      </c>
      <c r="F262" s="144" t="s">
        <v>2028</v>
      </c>
      <c r="G262" s="145" t="s">
        <v>2033</v>
      </c>
      <c r="H262" s="537">
        <v>40000</v>
      </c>
      <c r="I262" s="144" t="s">
        <v>337</v>
      </c>
      <c r="J262" s="234" t="s">
        <v>1373</v>
      </c>
    </row>
    <row r="263" spans="1:10" s="233" customFormat="1" ht="18.75" x14ac:dyDescent="0.25">
      <c r="A263" s="177"/>
      <c r="B263" s="434"/>
      <c r="C263" s="200"/>
      <c r="D263" s="200"/>
      <c r="E263" s="200"/>
      <c r="F263" s="200"/>
      <c r="G263" s="430"/>
      <c r="H263" s="499"/>
      <c r="I263" s="568"/>
    </row>
    <row r="264" spans="1:10" s="234" customFormat="1" ht="18.75" x14ac:dyDescent="0.25">
      <c r="A264" s="239">
        <v>224</v>
      </c>
      <c r="B264" s="495" t="s">
        <v>1512</v>
      </c>
      <c r="C264" s="150" t="s">
        <v>1753</v>
      </c>
      <c r="D264" s="150" t="s">
        <v>1754</v>
      </c>
      <c r="E264" s="150" t="s">
        <v>429</v>
      </c>
      <c r="F264" s="150" t="s">
        <v>937</v>
      </c>
      <c r="G264" s="150">
        <v>7</v>
      </c>
      <c r="H264" s="224">
        <v>130000</v>
      </c>
      <c r="I264" s="151" t="s">
        <v>337</v>
      </c>
      <c r="J264" s="234" t="s">
        <v>1377</v>
      </c>
    </row>
    <row r="265" spans="1:10" s="234" customFormat="1" ht="56.25" x14ac:dyDescent="0.25">
      <c r="A265" s="239">
        <v>225</v>
      </c>
      <c r="B265" s="495" t="s">
        <v>1512</v>
      </c>
      <c r="C265" s="150" t="s">
        <v>1758</v>
      </c>
      <c r="D265" s="514" t="s">
        <v>17</v>
      </c>
      <c r="E265" s="150" t="s">
        <v>6</v>
      </c>
      <c r="F265" s="150" t="s">
        <v>17</v>
      </c>
      <c r="G265" s="150">
        <v>2</v>
      </c>
      <c r="H265" s="224">
        <v>150000</v>
      </c>
      <c r="I265" s="151" t="s">
        <v>337</v>
      </c>
      <c r="J265" s="234" t="s">
        <v>1377</v>
      </c>
    </row>
    <row r="266" spans="1:10" s="234" customFormat="1" ht="18.75" x14ac:dyDescent="0.25">
      <c r="A266" s="239">
        <v>226</v>
      </c>
      <c r="B266" s="495" t="s">
        <v>1512</v>
      </c>
      <c r="C266" s="150" t="s">
        <v>4</v>
      </c>
      <c r="D266" s="270" t="s">
        <v>1759</v>
      </c>
      <c r="E266" s="150" t="s">
        <v>12</v>
      </c>
      <c r="F266" s="150" t="s">
        <v>1760</v>
      </c>
      <c r="G266" s="150">
        <v>3</v>
      </c>
      <c r="H266" s="224">
        <v>60000</v>
      </c>
      <c r="I266" s="151" t="s">
        <v>337</v>
      </c>
      <c r="J266" s="234" t="s">
        <v>1377</v>
      </c>
    </row>
    <row r="267" spans="1:10" s="233" customFormat="1" ht="18.75" x14ac:dyDescent="0.25">
      <c r="A267" s="177"/>
      <c r="B267" s="434" t="s">
        <v>1410</v>
      </c>
      <c r="C267" s="200" t="s">
        <v>2156</v>
      </c>
      <c r="D267" s="200"/>
      <c r="E267" s="200"/>
      <c r="F267" s="200"/>
      <c r="G267" s="430"/>
      <c r="H267" s="499"/>
      <c r="I267" s="568"/>
      <c r="J267" s="233" t="s">
        <v>1377</v>
      </c>
    </row>
    <row r="268" spans="1:10" s="234" customFormat="1" ht="56.25" x14ac:dyDescent="0.25">
      <c r="A268" s="239">
        <v>227</v>
      </c>
      <c r="B268" s="495" t="s">
        <v>1410</v>
      </c>
      <c r="C268" s="151" t="s">
        <v>1761</v>
      </c>
      <c r="D268" s="220" t="s">
        <v>2056</v>
      </c>
      <c r="E268" s="151" t="s">
        <v>1762</v>
      </c>
      <c r="F268" s="151" t="s">
        <v>1763</v>
      </c>
      <c r="G268" s="151">
        <v>5</v>
      </c>
      <c r="H268" s="538">
        <v>170000</v>
      </c>
      <c r="I268" s="151" t="s">
        <v>337</v>
      </c>
      <c r="J268" s="234" t="s">
        <v>1377</v>
      </c>
    </row>
    <row r="269" spans="1:10" s="234" customFormat="1" ht="56.25" x14ac:dyDescent="0.25">
      <c r="A269" s="239">
        <v>227</v>
      </c>
      <c r="B269" s="495" t="s">
        <v>1410</v>
      </c>
      <c r="C269" s="151" t="s">
        <v>1764</v>
      </c>
      <c r="D269" s="220" t="s">
        <v>2144</v>
      </c>
      <c r="E269" s="151" t="s">
        <v>29</v>
      </c>
      <c r="F269" s="151" t="s">
        <v>1763</v>
      </c>
      <c r="G269" s="151">
        <v>7</v>
      </c>
      <c r="H269" s="539">
        <v>370000</v>
      </c>
      <c r="I269" s="151" t="s">
        <v>337</v>
      </c>
      <c r="J269" s="234" t="s">
        <v>1377</v>
      </c>
    </row>
    <row r="270" spans="1:10" s="234" customFormat="1" ht="56.25" x14ac:dyDescent="0.25">
      <c r="A270" s="239">
        <v>227</v>
      </c>
      <c r="B270" s="495" t="s">
        <v>1410</v>
      </c>
      <c r="C270" s="151" t="s">
        <v>1765</v>
      </c>
      <c r="D270" s="220" t="s">
        <v>812</v>
      </c>
      <c r="E270" s="151" t="s">
        <v>13</v>
      </c>
      <c r="F270" s="151" t="s">
        <v>1766</v>
      </c>
      <c r="G270" s="151">
        <v>12</v>
      </c>
      <c r="H270" s="539">
        <v>270000</v>
      </c>
      <c r="I270" s="151" t="s">
        <v>337</v>
      </c>
      <c r="J270" s="234" t="s">
        <v>1377</v>
      </c>
    </row>
    <row r="271" spans="1:10" s="234" customFormat="1" ht="75" x14ac:dyDescent="0.25">
      <c r="A271" s="239">
        <v>227</v>
      </c>
      <c r="B271" s="495" t="s">
        <v>1410</v>
      </c>
      <c r="C271" s="151" t="s">
        <v>1767</v>
      </c>
      <c r="D271" s="220" t="s">
        <v>71</v>
      </c>
      <c r="E271" s="151" t="s">
        <v>49</v>
      </c>
      <c r="F271" s="151" t="s">
        <v>1768</v>
      </c>
      <c r="G271" s="151">
        <v>10</v>
      </c>
      <c r="H271" s="539">
        <v>300000</v>
      </c>
      <c r="I271" s="151" t="s">
        <v>337</v>
      </c>
      <c r="J271" s="234" t="s">
        <v>1377</v>
      </c>
    </row>
    <row r="272" spans="1:10" s="234" customFormat="1" ht="18.75" x14ac:dyDescent="0.25">
      <c r="A272" s="239">
        <v>227</v>
      </c>
      <c r="B272" s="495" t="s">
        <v>1410</v>
      </c>
      <c r="C272" s="151" t="s">
        <v>1769</v>
      </c>
      <c r="D272" s="220"/>
      <c r="E272" s="151" t="s">
        <v>2</v>
      </c>
      <c r="F272" s="151" t="s">
        <v>1770</v>
      </c>
      <c r="G272" s="166">
        <v>5</v>
      </c>
      <c r="H272" s="539">
        <v>30000</v>
      </c>
      <c r="I272" s="151" t="s">
        <v>337</v>
      </c>
      <c r="J272" s="234" t="s">
        <v>1377</v>
      </c>
    </row>
    <row r="273" spans="1:10" s="234" customFormat="1" ht="56.25" x14ac:dyDescent="0.25">
      <c r="A273" s="239">
        <v>227</v>
      </c>
      <c r="B273" s="495" t="s">
        <v>1410</v>
      </c>
      <c r="C273" s="151" t="s">
        <v>1771</v>
      </c>
      <c r="D273" s="220" t="s">
        <v>1772</v>
      </c>
      <c r="E273" s="151" t="s">
        <v>2</v>
      </c>
      <c r="F273" s="151" t="s">
        <v>1773</v>
      </c>
      <c r="G273" s="151">
        <v>25</v>
      </c>
      <c r="H273" s="539">
        <v>320000</v>
      </c>
      <c r="I273" s="151" t="s">
        <v>337</v>
      </c>
      <c r="J273" s="234" t="s">
        <v>1377</v>
      </c>
    </row>
    <row r="274" spans="1:10" s="234" customFormat="1" ht="37.5" x14ac:dyDescent="0.25">
      <c r="A274" s="239">
        <v>227</v>
      </c>
      <c r="B274" s="495" t="s">
        <v>1410</v>
      </c>
      <c r="C274" s="151" t="s">
        <v>1774</v>
      </c>
      <c r="D274" s="220"/>
      <c r="E274" s="151" t="s">
        <v>2</v>
      </c>
      <c r="F274" s="151" t="s">
        <v>17</v>
      </c>
      <c r="G274" s="166">
        <v>5</v>
      </c>
      <c r="H274" s="539">
        <v>30000</v>
      </c>
      <c r="I274" s="151" t="s">
        <v>337</v>
      </c>
      <c r="J274" s="234" t="s">
        <v>1377</v>
      </c>
    </row>
    <row r="275" spans="1:10" s="234" customFormat="1" ht="37.5" x14ac:dyDescent="0.25">
      <c r="A275" s="239">
        <v>227</v>
      </c>
      <c r="B275" s="495" t="s">
        <v>1410</v>
      </c>
      <c r="C275" s="151" t="s">
        <v>1775</v>
      </c>
      <c r="D275" s="220"/>
      <c r="E275" s="151" t="s">
        <v>2</v>
      </c>
      <c r="F275" s="151" t="s">
        <v>17</v>
      </c>
      <c r="G275" s="166">
        <v>5</v>
      </c>
      <c r="H275" s="539">
        <v>30000</v>
      </c>
      <c r="I275" s="151" t="s">
        <v>337</v>
      </c>
      <c r="J275" s="234" t="s">
        <v>1377</v>
      </c>
    </row>
    <row r="276" spans="1:10" s="234" customFormat="1" ht="56.25" x14ac:dyDescent="0.25">
      <c r="A276" s="239">
        <v>227</v>
      </c>
      <c r="B276" s="495" t="s">
        <v>1410</v>
      </c>
      <c r="C276" s="151" t="s">
        <v>1776</v>
      </c>
      <c r="D276" s="220" t="s">
        <v>1777</v>
      </c>
      <c r="E276" s="151" t="s">
        <v>16</v>
      </c>
      <c r="F276" s="151" t="s">
        <v>1778</v>
      </c>
      <c r="G276" s="166">
        <v>15</v>
      </c>
      <c r="H276" s="539">
        <v>300000</v>
      </c>
      <c r="I276" s="151" t="s">
        <v>337</v>
      </c>
      <c r="J276" s="234" t="s">
        <v>1377</v>
      </c>
    </row>
    <row r="277" spans="1:10" s="234" customFormat="1" ht="18.75" x14ac:dyDescent="0.25">
      <c r="A277" s="239">
        <v>227</v>
      </c>
      <c r="B277" s="495" t="s">
        <v>1410</v>
      </c>
      <c r="C277" s="151" t="s">
        <v>75</v>
      </c>
      <c r="D277" s="220"/>
      <c r="E277" s="151" t="s">
        <v>16</v>
      </c>
      <c r="F277" s="151" t="s">
        <v>17</v>
      </c>
      <c r="G277" s="166">
        <v>5</v>
      </c>
      <c r="H277" s="539">
        <v>50000</v>
      </c>
      <c r="I277" s="151" t="s">
        <v>337</v>
      </c>
      <c r="J277" s="234" t="s">
        <v>1377</v>
      </c>
    </row>
    <row r="278" spans="1:10" s="234" customFormat="1" ht="37.5" x14ac:dyDescent="0.25">
      <c r="A278" s="239">
        <v>227</v>
      </c>
      <c r="B278" s="495" t="s">
        <v>1410</v>
      </c>
      <c r="C278" s="151" t="s">
        <v>1779</v>
      </c>
      <c r="D278" s="220" t="s">
        <v>1780</v>
      </c>
      <c r="E278" s="151" t="s">
        <v>1781</v>
      </c>
      <c r="F278" s="151" t="s">
        <v>1782</v>
      </c>
      <c r="G278" s="166">
        <v>25</v>
      </c>
      <c r="H278" s="539">
        <v>300000</v>
      </c>
      <c r="I278" s="151" t="s">
        <v>337</v>
      </c>
      <c r="J278" s="234" t="s">
        <v>1377</v>
      </c>
    </row>
    <row r="279" spans="1:10" s="234" customFormat="1" ht="18.75" x14ac:dyDescent="0.25">
      <c r="A279" s="239">
        <v>227</v>
      </c>
      <c r="B279" s="495" t="s">
        <v>1410</v>
      </c>
      <c r="C279" s="151" t="s">
        <v>75</v>
      </c>
      <c r="D279" s="220"/>
      <c r="E279" s="151" t="s">
        <v>1781</v>
      </c>
      <c r="F279" s="151" t="s">
        <v>17</v>
      </c>
      <c r="G279" s="166">
        <v>5</v>
      </c>
      <c r="H279" s="539">
        <v>30000</v>
      </c>
      <c r="I279" s="151"/>
      <c r="J279" s="234" t="s">
        <v>1377</v>
      </c>
    </row>
    <row r="280" spans="1:10" s="234" customFormat="1" ht="18.75" x14ac:dyDescent="0.25">
      <c r="A280" s="239">
        <v>227</v>
      </c>
      <c r="B280" s="495" t="s">
        <v>1410</v>
      </c>
      <c r="C280" s="151" t="s">
        <v>75</v>
      </c>
      <c r="D280" s="220"/>
      <c r="E280" s="151" t="s">
        <v>1783</v>
      </c>
      <c r="F280" s="151" t="s">
        <v>17</v>
      </c>
      <c r="G280" s="166">
        <v>5</v>
      </c>
      <c r="H280" s="539">
        <v>30000</v>
      </c>
      <c r="I280" s="151" t="s">
        <v>337</v>
      </c>
      <c r="J280" s="234" t="s">
        <v>1377</v>
      </c>
    </row>
    <row r="281" spans="1:10" s="234" customFormat="1" ht="18.75" x14ac:dyDescent="0.25">
      <c r="A281" s="239">
        <v>227</v>
      </c>
      <c r="B281" s="495" t="s">
        <v>1410</v>
      </c>
      <c r="C281" s="151" t="s">
        <v>1574</v>
      </c>
      <c r="D281" s="220"/>
      <c r="E281" s="151" t="s">
        <v>33</v>
      </c>
      <c r="F281" s="151" t="s">
        <v>1770</v>
      </c>
      <c r="G281" s="166">
        <v>5</v>
      </c>
      <c r="H281" s="539">
        <v>30000</v>
      </c>
      <c r="I281" s="151" t="s">
        <v>337</v>
      </c>
      <c r="J281" s="234" t="s">
        <v>1377</v>
      </c>
    </row>
    <row r="282" spans="1:10" s="234" customFormat="1" ht="56.25" x14ac:dyDescent="0.25">
      <c r="A282" s="239">
        <v>227</v>
      </c>
      <c r="B282" s="495" t="s">
        <v>1410</v>
      </c>
      <c r="C282" s="151" t="s">
        <v>75</v>
      </c>
      <c r="D282" s="220" t="s">
        <v>832</v>
      </c>
      <c r="E282" s="151" t="s">
        <v>32</v>
      </c>
      <c r="F282" s="151" t="s">
        <v>1784</v>
      </c>
      <c r="G282" s="166">
        <v>5</v>
      </c>
      <c r="H282" s="539">
        <v>80000</v>
      </c>
      <c r="I282" s="151" t="s">
        <v>337</v>
      </c>
      <c r="J282" s="234" t="s">
        <v>1377</v>
      </c>
    </row>
    <row r="283" spans="1:10" s="234" customFormat="1" ht="56.25" x14ac:dyDescent="0.25">
      <c r="A283" s="239">
        <v>227</v>
      </c>
      <c r="B283" s="495" t="s">
        <v>1410</v>
      </c>
      <c r="C283" s="151" t="s">
        <v>1785</v>
      </c>
      <c r="D283" s="220" t="s">
        <v>1786</v>
      </c>
      <c r="E283" s="151" t="s">
        <v>1</v>
      </c>
      <c r="F283" s="151" t="s">
        <v>1787</v>
      </c>
      <c r="G283" s="166">
        <v>15</v>
      </c>
      <c r="H283" s="539">
        <v>300000</v>
      </c>
      <c r="I283" s="151" t="s">
        <v>337</v>
      </c>
      <c r="J283" s="234" t="s">
        <v>1377</v>
      </c>
    </row>
    <row r="284" spans="1:10" s="234" customFormat="1" ht="37.5" x14ac:dyDescent="0.25">
      <c r="A284" s="239">
        <v>227</v>
      </c>
      <c r="B284" s="495" t="s">
        <v>1410</v>
      </c>
      <c r="C284" s="151" t="s">
        <v>1788</v>
      </c>
      <c r="D284" s="220" t="s">
        <v>1731</v>
      </c>
      <c r="E284" s="151" t="s">
        <v>10</v>
      </c>
      <c r="F284" s="151" t="s">
        <v>1789</v>
      </c>
      <c r="G284" s="166">
        <v>2</v>
      </c>
      <c r="H284" s="539">
        <v>30000</v>
      </c>
      <c r="I284" s="151" t="s">
        <v>337</v>
      </c>
      <c r="J284" s="234" t="s">
        <v>1377</v>
      </c>
    </row>
    <row r="285" spans="1:10" s="234" customFormat="1" ht="56.25" x14ac:dyDescent="0.25">
      <c r="A285" s="239">
        <v>227</v>
      </c>
      <c r="B285" s="495" t="s">
        <v>1410</v>
      </c>
      <c r="C285" s="151" t="s">
        <v>507</v>
      </c>
      <c r="D285" s="220" t="s">
        <v>38</v>
      </c>
      <c r="E285" s="151" t="s">
        <v>6</v>
      </c>
      <c r="F285" s="151" t="s">
        <v>1763</v>
      </c>
      <c r="G285" s="166">
        <v>10</v>
      </c>
      <c r="H285" s="539">
        <v>200000</v>
      </c>
      <c r="I285" s="151"/>
      <c r="J285" s="234" t="s">
        <v>1377</v>
      </c>
    </row>
    <row r="286" spans="1:10" s="234" customFormat="1" ht="37.5" x14ac:dyDescent="0.25">
      <c r="A286" s="239">
        <v>227</v>
      </c>
      <c r="B286" s="495" t="s">
        <v>1410</v>
      </c>
      <c r="C286" s="151" t="s">
        <v>1790</v>
      </c>
      <c r="D286" s="220"/>
      <c r="E286" s="151" t="s">
        <v>12</v>
      </c>
      <c r="F286" s="151" t="s">
        <v>1791</v>
      </c>
      <c r="G286" s="166">
        <v>2</v>
      </c>
      <c r="H286" s="539">
        <v>30000</v>
      </c>
      <c r="I286" s="151" t="s">
        <v>337</v>
      </c>
      <c r="J286" s="234" t="s">
        <v>1377</v>
      </c>
    </row>
    <row r="287" spans="1:10" s="234" customFormat="1" ht="75" x14ac:dyDescent="0.25">
      <c r="A287" s="239">
        <v>227</v>
      </c>
      <c r="B287" s="495" t="s">
        <v>1410</v>
      </c>
      <c r="C287" s="151" t="s">
        <v>1792</v>
      </c>
      <c r="D287" s="220" t="s">
        <v>1370</v>
      </c>
      <c r="E287" s="151" t="s">
        <v>12</v>
      </c>
      <c r="F287" s="151" t="s">
        <v>1763</v>
      </c>
      <c r="G287" s="166">
        <v>80</v>
      </c>
      <c r="H287" s="539">
        <v>1500000</v>
      </c>
      <c r="I287" s="151"/>
      <c r="J287" s="234" t="s">
        <v>1377</v>
      </c>
    </row>
    <row r="288" spans="1:10" s="233" customFormat="1" ht="37.5" x14ac:dyDescent="0.25">
      <c r="A288" s="177"/>
      <c r="B288" s="434" t="s">
        <v>501</v>
      </c>
      <c r="C288" s="434" t="s">
        <v>501</v>
      </c>
      <c r="D288" s="200"/>
      <c r="E288" s="200"/>
      <c r="F288" s="200"/>
      <c r="G288" s="148"/>
      <c r="H288" s="499"/>
      <c r="I288" s="566"/>
      <c r="J288" s="234" t="s">
        <v>1373</v>
      </c>
    </row>
    <row r="289" spans="1:10" s="234" customFormat="1" ht="56.25" x14ac:dyDescent="0.25">
      <c r="A289" s="239">
        <v>228</v>
      </c>
      <c r="B289" s="495" t="s">
        <v>501</v>
      </c>
      <c r="C289" s="151" t="s">
        <v>7</v>
      </c>
      <c r="D289" s="220" t="s">
        <v>17</v>
      </c>
      <c r="E289" s="151" t="s">
        <v>481</v>
      </c>
      <c r="F289" s="151" t="s">
        <v>503</v>
      </c>
      <c r="G289" s="151">
        <v>12</v>
      </c>
      <c r="H289" s="224">
        <v>100000</v>
      </c>
      <c r="I289" s="151" t="s">
        <v>337</v>
      </c>
      <c r="J289" s="234" t="s">
        <v>1373</v>
      </c>
    </row>
    <row r="290" spans="1:10" s="234" customFormat="1" ht="56.25" x14ac:dyDescent="0.25">
      <c r="A290" s="239">
        <v>229</v>
      </c>
      <c r="B290" s="495" t="s">
        <v>501</v>
      </c>
      <c r="C290" s="150" t="s">
        <v>7</v>
      </c>
      <c r="D290" s="220" t="s">
        <v>17</v>
      </c>
      <c r="E290" s="150" t="s">
        <v>2</v>
      </c>
      <c r="F290" s="150" t="s">
        <v>503</v>
      </c>
      <c r="G290" s="150">
        <v>24</v>
      </c>
      <c r="H290" s="224">
        <v>100000</v>
      </c>
      <c r="I290" s="151" t="s">
        <v>337</v>
      </c>
      <c r="J290" s="234" t="s">
        <v>1373</v>
      </c>
    </row>
    <row r="291" spans="1:10" s="234" customFormat="1" ht="56.25" x14ac:dyDescent="0.25">
      <c r="A291" s="239">
        <v>230</v>
      </c>
      <c r="B291" s="495" t="s">
        <v>501</v>
      </c>
      <c r="C291" s="150" t="s">
        <v>11</v>
      </c>
      <c r="D291" s="220" t="s">
        <v>17</v>
      </c>
      <c r="E291" s="150" t="s">
        <v>6</v>
      </c>
      <c r="F291" s="150" t="s">
        <v>502</v>
      </c>
      <c r="G291" s="150">
        <v>24</v>
      </c>
      <c r="H291" s="224">
        <v>100000</v>
      </c>
      <c r="I291" s="151" t="s">
        <v>337</v>
      </c>
      <c r="J291" s="234" t="s">
        <v>1373</v>
      </c>
    </row>
    <row r="292" spans="1:10" s="233" customFormat="1" ht="56.25" x14ac:dyDescent="0.25">
      <c r="A292" s="177"/>
      <c r="B292" s="200" t="s">
        <v>1523</v>
      </c>
      <c r="C292" s="200" t="s">
        <v>2157</v>
      </c>
      <c r="D292" s="200"/>
      <c r="E292" s="200"/>
      <c r="F292" s="200"/>
      <c r="G292" s="430"/>
      <c r="H292" s="500"/>
      <c r="I292" s="568"/>
      <c r="J292" s="233" t="s">
        <v>1377</v>
      </c>
    </row>
    <row r="293" spans="1:10" s="234" customFormat="1" ht="56.25" x14ac:dyDescent="0.25">
      <c r="A293" s="239">
        <v>231</v>
      </c>
      <c r="B293" s="495" t="s">
        <v>1523</v>
      </c>
      <c r="C293" s="151" t="s">
        <v>1793</v>
      </c>
      <c r="D293" s="220" t="s">
        <v>812</v>
      </c>
      <c r="E293" s="151" t="s">
        <v>2</v>
      </c>
      <c r="F293" s="151" t="s">
        <v>1794</v>
      </c>
      <c r="G293" s="166">
        <v>10</v>
      </c>
      <c r="H293" s="498">
        <v>200000</v>
      </c>
      <c r="I293" s="151" t="s">
        <v>337</v>
      </c>
      <c r="J293" s="234" t="s">
        <v>1377</v>
      </c>
    </row>
    <row r="294" spans="1:10" s="234" customFormat="1" ht="56.25" x14ac:dyDescent="0.25">
      <c r="A294" s="239">
        <v>232</v>
      </c>
      <c r="B294" s="495" t="s">
        <v>1523</v>
      </c>
      <c r="C294" s="151" t="s">
        <v>1795</v>
      </c>
      <c r="D294" s="220" t="s">
        <v>62</v>
      </c>
      <c r="E294" s="151" t="s">
        <v>16</v>
      </c>
      <c r="F294" s="151" t="s">
        <v>1572</v>
      </c>
      <c r="G294" s="166">
        <v>10</v>
      </c>
      <c r="H294" s="498">
        <v>170000</v>
      </c>
      <c r="I294" s="151" t="s">
        <v>337</v>
      </c>
      <c r="J294" s="234" t="s">
        <v>1377</v>
      </c>
    </row>
    <row r="295" spans="1:10" s="234" customFormat="1" ht="56.25" x14ac:dyDescent="0.25">
      <c r="A295" s="239">
        <v>233</v>
      </c>
      <c r="B295" s="495" t="s">
        <v>1523</v>
      </c>
      <c r="C295" s="151" t="s">
        <v>1796</v>
      </c>
      <c r="D295" s="220" t="s">
        <v>38</v>
      </c>
      <c r="E295" s="151" t="s">
        <v>16</v>
      </c>
      <c r="F295" s="151" t="s">
        <v>1797</v>
      </c>
      <c r="G295" s="166">
        <v>10</v>
      </c>
      <c r="H295" s="498">
        <v>170000</v>
      </c>
      <c r="I295" s="151" t="s">
        <v>337</v>
      </c>
      <c r="J295" s="234" t="s">
        <v>1377</v>
      </c>
    </row>
    <row r="296" spans="1:10" s="234" customFormat="1" ht="56.25" x14ac:dyDescent="0.25">
      <c r="A296" s="239">
        <v>234</v>
      </c>
      <c r="B296" s="495" t="s">
        <v>1523</v>
      </c>
      <c r="C296" s="151" t="s">
        <v>1798</v>
      </c>
      <c r="D296" s="220" t="s">
        <v>1799</v>
      </c>
      <c r="E296" s="151" t="s">
        <v>0</v>
      </c>
      <c r="F296" s="151" t="s">
        <v>936</v>
      </c>
      <c r="G296" s="166">
        <v>10</v>
      </c>
      <c r="H296" s="498">
        <v>180000</v>
      </c>
      <c r="I296" s="151" t="s">
        <v>337</v>
      </c>
      <c r="J296" s="234" t="s">
        <v>1377</v>
      </c>
    </row>
    <row r="297" spans="1:10" s="234" customFormat="1" ht="56.25" x14ac:dyDescent="0.25">
      <c r="A297" s="239">
        <v>235</v>
      </c>
      <c r="B297" s="495" t="s">
        <v>1523</v>
      </c>
      <c r="C297" s="151" t="s">
        <v>1800</v>
      </c>
      <c r="D297" s="151" t="s">
        <v>1801</v>
      </c>
      <c r="E297" s="151" t="s">
        <v>0</v>
      </c>
      <c r="F297" s="151" t="s">
        <v>1802</v>
      </c>
      <c r="G297" s="166">
        <v>10</v>
      </c>
      <c r="H297" s="498">
        <v>170000</v>
      </c>
      <c r="I297" s="151" t="s">
        <v>337</v>
      </c>
      <c r="J297" s="234" t="s">
        <v>1377</v>
      </c>
    </row>
    <row r="298" spans="1:10" s="234" customFormat="1" ht="56.25" x14ac:dyDescent="0.25">
      <c r="A298" s="239">
        <v>236</v>
      </c>
      <c r="B298" s="218" t="s">
        <v>1523</v>
      </c>
      <c r="C298" s="151" t="s">
        <v>1803</v>
      </c>
      <c r="D298" s="220"/>
      <c r="E298" s="151"/>
      <c r="F298" s="151" t="s">
        <v>17</v>
      </c>
      <c r="G298" s="166">
        <v>5</v>
      </c>
      <c r="H298" s="498">
        <v>200000</v>
      </c>
      <c r="I298" s="151"/>
      <c r="J298" s="234" t="s">
        <v>1377</v>
      </c>
    </row>
    <row r="299" spans="1:10" s="234" customFormat="1" ht="56.25" x14ac:dyDescent="0.25">
      <c r="A299" s="239">
        <v>237</v>
      </c>
      <c r="B299" s="495" t="s">
        <v>1523</v>
      </c>
      <c r="C299" s="151" t="s">
        <v>1804</v>
      </c>
      <c r="D299" s="220"/>
      <c r="E299" s="151"/>
      <c r="F299" s="151" t="s">
        <v>17</v>
      </c>
      <c r="G299" s="166">
        <v>5</v>
      </c>
      <c r="H299" s="498">
        <v>200000</v>
      </c>
      <c r="I299" s="151" t="s">
        <v>337</v>
      </c>
      <c r="J299" s="234" t="s">
        <v>1377</v>
      </c>
    </row>
    <row r="300" spans="1:10" s="234" customFormat="1" ht="56.25" x14ac:dyDescent="0.25">
      <c r="A300" s="239">
        <v>238</v>
      </c>
      <c r="B300" s="495" t="s">
        <v>1523</v>
      </c>
      <c r="C300" s="151" t="s">
        <v>1805</v>
      </c>
      <c r="D300" s="220"/>
      <c r="E300" s="151"/>
      <c r="F300" s="151" t="s">
        <v>17</v>
      </c>
      <c r="G300" s="166">
        <v>5</v>
      </c>
      <c r="H300" s="498">
        <v>200000</v>
      </c>
      <c r="I300" s="151"/>
      <c r="J300" s="234" t="s">
        <v>1377</v>
      </c>
    </row>
    <row r="301" spans="1:10" s="233" customFormat="1" ht="37.5" x14ac:dyDescent="0.25">
      <c r="A301" s="177"/>
      <c r="B301" s="434" t="s">
        <v>88</v>
      </c>
      <c r="C301" s="434" t="s">
        <v>88</v>
      </c>
      <c r="D301" s="200"/>
      <c r="E301" s="200"/>
      <c r="F301" s="200"/>
      <c r="G301" s="430"/>
      <c r="H301" s="500"/>
      <c r="I301" s="200"/>
      <c r="J301" s="234" t="s">
        <v>1373</v>
      </c>
    </row>
    <row r="302" spans="1:10" s="234" customFormat="1" ht="37.5" x14ac:dyDescent="0.25">
      <c r="A302" s="239">
        <v>239</v>
      </c>
      <c r="B302" s="495" t="s">
        <v>88</v>
      </c>
      <c r="C302" s="150" t="s">
        <v>504</v>
      </c>
      <c r="D302" s="540" t="s">
        <v>930</v>
      </c>
      <c r="E302" s="151" t="s">
        <v>29</v>
      </c>
      <c r="F302" s="150" t="s">
        <v>931</v>
      </c>
      <c r="G302" s="151">
        <v>10</v>
      </c>
      <c r="H302" s="513">
        <v>138400</v>
      </c>
      <c r="I302" s="151" t="s">
        <v>337</v>
      </c>
      <c r="J302" s="234" t="s">
        <v>1373</v>
      </c>
    </row>
    <row r="303" spans="1:10" s="234" customFormat="1" ht="37.5" x14ac:dyDescent="0.25">
      <c r="A303" s="239">
        <v>240</v>
      </c>
      <c r="B303" s="218" t="s">
        <v>88</v>
      </c>
      <c r="C303" s="150" t="s">
        <v>89</v>
      </c>
      <c r="D303" s="220" t="s">
        <v>1142</v>
      </c>
      <c r="E303" s="151" t="s">
        <v>831</v>
      </c>
      <c r="F303" s="150" t="s">
        <v>932</v>
      </c>
      <c r="G303" s="151">
        <v>29</v>
      </c>
      <c r="H303" s="525">
        <v>310000</v>
      </c>
      <c r="I303" s="151" t="s">
        <v>337</v>
      </c>
      <c r="J303" s="234" t="s">
        <v>1373</v>
      </c>
    </row>
    <row r="304" spans="1:10" s="233" customFormat="1" ht="37.5" x14ac:dyDescent="0.25">
      <c r="A304" s="177"/>
      <c r="B304" s="434" t="s">
        <v>262</v>
      </c>
      <c r="C304" s="434" t="s">
        <v>262</v>
      </c>
      <c r="D304" s="200"/>
      <c r="E304" s="200"/>
      <c r="F304" s="200"/>
      <c r="G304" s="430"/>
      <c r="H304" s="499"/>
      <c r="I304" s="430"/>
      <c r="J304" s="234" t="s">
        <v>1373</v>
      </c>
    </row>
    <row r="305" spans="1:10" s="234" customFormat="1" ht="37.5" x14ac:dyDescent="0.25">
      <c r="A305" s="239">
        <v>241</v>
      </c>
      <c r="B305" s="495" t="s">
        <v>262</v>
      </c>
      <c r="C305" s="151" t="s">
        <v>73</v>
      </c>
      <c r="D305" s="220"/>
      <c r="E305" s="151" t="s">
        <v>749</v>
      </c>
      <c r="F305" s="151"/>
      <c r="G305" s="166">
        <v>12</v>
      </c>
      <c r="H305" s="224">
        <v>170000</v>
      </c>
      <c r="I305" s="151" t="s">
        <v>337</v>
      </c>
      <c r="J305" s="234" t="s">
        <v>1373</v>
      </c>
    </row>
    <row r="306" spans="1:10" s="233" customFormat="1" ht="37.5" x14ac:dyDescent="0.25">
      <c r="A306" s="177"/>
      <c r="B306" s="434" t="s">
        <v>1806</v>
      </c>
      <c r="C306" s="200" t="s">
        <v>2158</v>
      </c>
      <c r="D306" s="200"/>
      <c r="E306" s="200"/>
      <c r="F306" s="200"/>
      <c r="G306" s="430"/>
      <c r="H306" s="499"/>
      <c r="I306" s="568"/>
      <c r="J306" s="233" t="s">
        <v>1377</v>
      </c>
    </row>
    <row r="307" spans="1:10" s="234" customFormat="1" ht="37.5" x14ac:dyDescent="0.25">
      <c r="A307" s="239">
        <v>242</v>
      </c>
      <c r="B307" s="495" t="s">
        <v>1806</v>
      </c>
      <c r="C307" s="151" t="s">
        <v>1807</v>
      </c>
      <c r="D307" s="220" t="s">
        <v>1808</v>
      </c>
      <c r="E307" s="151" t="s">
        <v>16</v>
      </c>
      <c r="F307" s="151" t="s">
        <v>1809</v>
      </c>
      <c r="G307" s="166">
        <v>9</v>
      </c>
      <c r="H307" s="224">
        <v>120000</v>
      </c>
      <c r="I307" s="151"/>
      <c r="J307" s="234" t="s">
        <v>1377</v>
      </c>
    </row>
    <row r="308" spans="1:10" s="234" customFormat="1" ht="37.5" x14ac:dyDescent="0.25">
      <c r="A308" s="239">
        <v>243</v>
      </c>
      <c r="B308" s="495" t="s">
        <v>1806</v>
      </c>
      <c r="C308" s="151" t="s">
        <v>1810</v>
      </c>
      <c r="D308" s="220" t="s">
        <v>212</v>
      </c>
      <c r="E308" s="151" t="s">
        <v>13</v>
      </c>
      <c r="F308" s="151" t="s">
        <v>59</v>
      </c>
      <c r="G308" s="166">
        <v>10</v>
      </c>
      <c r="H308" s="224">
        <v>170000</v>
      </c>
      <c r="I308" s="151"/>
      <c r="J308" s="234" t="s">
        <v>1377</v>
      </c>
    </row>
    <row r="309" spans="1:10" s="234" customFormat="1" ht="37.5" x14ac:dyDescent="0.25">
      <c r="A309" s="239">
        <v>244</v>
      </c>
      <c r="B309" s="495" t="s">
        <v>1806</v>
      </c>
      <c r="C309" s="151" t="s">
        <v>1811</v>
      </c>
      <c r="D309" s="220" t="s">
        <v>212</v>
      </c>
      <c r="E309" s="151" t="s">
        <v>13</v>
      </c>
      <c r="F309" s="151" t="s">
        <v>59</v>
      </c>
      <c r="G309" s="166">
        <v>16</v>
      </c>
      <c r="H309" s="224">
        <v>190000</v>
      </c>
      <c r="I309" s="151"/>
      <c r="J309" s="234" t="s">
        <v>1377</v>
      </c>
    </row>
    <row r="310" spans="1:10" s="234" customFormat="1" ht="37.5" x14ac:dyDescent="0.25">
      <c r="A310" s="239">
        <v>245</v>
      </c>
      <c r="B310" s="495" t="s">
        <v>1806</v>
      </c>
      <c r="C310" s="151" t="s">
        <v>1812</v>
      </c>
      <c r="D310" s="220"/>
      <c r="E310" s="151" t="s">
        <v>2</v>
      </c>
      <c r="F310" s="151" t="s">
        <v>469</v>
      </c>
      <c r="G310" s="166">
        <v>16</v>
      </c>
      <c r="H310" s="224">
        <v>190000</v>
      </c>
      <c r="I310" s="151"/>
      <c r="J310" s="234" t="s">
        <v>1377</v>
      </c>
    </row>
    <row r="311" spans="1:10" s="234" customFormat="1" ht="37.5" x14ac:dyDescent="0.25">
      <c r="A311" s="239">
        <v>246</v>
      </c>
      <c r="B311" s="495" t="s">
        <v>1806</v>
      </c>
      <c r="C311" s="151" t="s">
        <v>1813</v>
      </c>
      <c r="D311" s="220"/>
      <c r="E311" s="151" t="s">
        <v>2</v>
      </c>
      <c r="F311" s="151" t="s">
        <v>17</v>
      </c>
      <c r="G311" s="166">
        <v>6</v>
      </c>
      <c r="H311" s="224">
        <v>180000</v>
      </c>
      <c r="I311" s="151" t="s">
        <v>337</v>
      </c>
      <c r="J311" s="234" t="s">
        <v>1377</v>
      </c>
    </row>
    <row r="312" spans="1:10" s="234" customFormat="1" ht="37.5" x14ac:dyDescent="0.25">
      <c r="A312" s="239">
        <v>247</v>
      </c>
      <c r="B312" s="495" t="s">
        <v>1806</v>
      </c>
      <c r="C312" s="151" t="s">
        <v>1814</v>
      </c>
      <c r="D312" s="220"/>
      <c r="E312" s="151" t="s">
        <v>2</v>
      </c>
      <c r="F312" s="151" t="s">
        <v>17</v>
      </c>
      <c r="G312" s="166">
        <v>3</v>
      </c>
      <c r="H312" s="224">
        <v>150000</v>
      </c>
      <c r="I312" s="151" t="s">
        <v>337</v>
      </c>
      <c r="J312" s="234" t="s">
        <v>1377</v>
      </c>
    </row>
    <row r="313" spans="1:10" s="234" customFormat="1" ht="56.25" x14ac:dyDescent="0.25">
      <c r="A313" s="239">
        <v>248</v>
      </c>
      <c r="B313" s="495" t="s">
        <v>1806</v>
      </c>
      <c r="C313" s="151" t="s">
        <v>1815</v>
      </c>
      <c r="D313" s="220" t="s">
        <v>1816</v>
      </c>
      <c r="E313" s="151" t="s">
        <v>16</v>
      </c>
      <c r="F313" s="151" t="s">
        <v>1645</v>
      </c>
      <c r="G313" s="166">
        <v>4</v>
      </c>
      <c r="H313" s="224">
        <v>220000</v>
      </c>
      <c r="I313" s="151"/>
      <c r="J313" s="234" t="s">
        <v>1377</v>
      </c>
    </row>
    <row r="314" spans="1:10" s="234" customFormat="1" ht="37.5" x14ac:dyDescent="0.25">
      <c r="A314" s="239">
        <v>249</v>
      </c>
      <c r="B314" s="495" t="s">
        <v>1806</v>
      </c>
      <c r="C314" s="151" t="s">
        <v>1817</v>
      </c>
      <c r="D314" s="220" t="s">
        <v>491</v>
      </c>
      <c r="E314" s="151" t="s">
        <v>2</v>
      </c>
      <c r="F314" s="151" t="s">
        <v>1818</v>
      </c>
      <c r="G314" s="166">
        <v>7</v>
      </c>
      <c r="H314" s="224">
        <v>180000</v>
      </c>
      <c r="I314" s="151" t="s">
        <v>337</v>
      </c>
      <c r="J314" s="234" t="s">
        <v>1377</v>
      </c>
    </row>
    <row r="315" spans="1:10" s="234" customFormat="1" ht="37.5" x14ac:dyDescent="0.25">
      <c r="A315" s="239">
        <v>250</v>
      </c>
      <c r="B315" s="495" t="s">
        <v>1806</v>
      </c>
      <c r="C315" s="151" t="s">
        <v>1819</v>
      </c>
      <c r="D315" s="220"/>
      <c r="E315" s="151" t="s">
        <v>0</v>
      </c>
      <c r="F315" s="151" t="s">
        <v>458</v>
      </c>
      <c r="G315" s="166">
        <v>6</v>
      </c>
      <c r="H315" s="224">
        <v>120000</v>
      </c>
      <c r="I315" s="151" t="s">
        <v>337</v>
      </c>
      <c r="J315" s="234" t="s">
        <v>1377</v>
      </c>
    </row>
    <row r="316" spans="1:10" s="234" customFormat="1" ht="37.5" x14ac:dyDescent="0.25">
      <c r="A316" s="239">
        <v>251</v>
      </c>
      <c r="B316" s="495" t="s">
        <v>1806</v>
      </c>
      <c r="C316" s="151" t="s">
        <v>1820</v>
      </c>
      <c r="D316" s="220" t="s">
        <v>39</v>
      </c>
      <c r="E316" s="151" t="s">
        <v>33</v>
      </c>
      <c r="F316" s="151" t="s">
        <v>755</v>
      </c>
      <c r="G316" s="166">
        <v>7</v>
      </c>
      <c r="H316" s="224">
        <v>100000</v>
      </c>
      <c r="I316" s="151" t="s">
        <v>337</v>
      </c>
      <c r="J316" s="234" t="s">
        <v>1377</v>
      </c>
    </row>
    <row r="317" spans="1:10" s="234" customFormat="1" ht="37.5" x14ac:dyDescent="0.25">
      <c r="A317" s="239">
        <v>252</v>
      </c>
      <c r="B317" s="495" t="s">
        <v>1806</v>
      </c>
      <c r="C317" s="151" t="s">
        <v>1821</v>
      </c>
      <c r="D317" s="220" t="s">
        <v>93</v>
      </c>
      <c r="E317" s="151" t="s">
        <v>18</v>
      </c>
      <c r="F317" s="151" t="s">
        <v>17</v>
      </c>
      <c r="G317" s="166">
        <v>4</v>
      </c>
      <c r="H317" s="224">
        <v>150000</v>
      </c>
      <c r="I317" s="151" t="s">
        <v>337</v>
      </c>
      <c r="J317" s="234" t="s">
        <v>1377</v>
      </c>
    </row>
    <row r="318" spans="1:10" s="234" customFormat="1" ht="56.25" x14ac:dyDescent="0.25">
      <c r="A318" s="239">
        <v>253</v>
      </c>
      <c r="B318" s="495" t="s">
        <v>1806</v>
      </c>
      <c r="C318" s="151" t="s">
        <v>1822</v>
      </c>
      <c r="D318" s="220" t="s">
        <v>17</v>
      </c>
      <c r="E318" s="151" t="s">
        <v>16</v>
      </c>
      <c r="F318" s="151" t="s">
        <v>865</v>
      </c>
      <c r="G318" s="166">
        <v>14</v>
      </c>
      <c r="H318" s="224">
        <v>70000</v>
      </c>
      <c r="I318" s="151" t="s">
        <v>337</v>
      </c>
      <c r="J318" s="234" t="s">
        <v>1377</v>
      </c>
    </row>
    <row r="319" spans="1:10" s="234" customFormat="1" ht="37.5" x14ac:dyDescent="0.25">
      <c r="A319" s="239">
        <v>254</v>
      </c>
      <c r="B319" s="495" t="s">
        <v>1806</v>
      </c>
      <c r="C319" s="151" t="s">
        <v>1823</v>
      </c>
      <c r="D319" s="220"/>
      <c r="E319" s="151" t="s">
        <v>0</v>
      </c>
      <c r="F319" s="151" t="s">
        <v>17</v>
      </c>
      <c r="G319" s="166">
        <v>18</v>
      </c>
      <c r="H319" s="224">
        <v>120000</v>
      </c>
      <c r="I319" s="151" t="s">
        <v>337</v>
      </c>
      <c r="J319" s="234" t="s">
        <v>1377</v>
      </c>
    </row>
    <row r="320" spans="1:10" s="234" customFormat="1" ht="37.5" x14ac:dyDescent="0.25">
      <c r="A320" s="239">
        <v>255</v>
      </c>
      <c r="B320" s="495" t="s">
        <v>1806</v>
      </c>
      <c r="C320" s="151" t="s">
        <v>1824</v>
      </c>
      <c r="D320" s="220"/>
      <c r="E320" s="151" t="s">
        <v>45</v>
      </c>
      <c r="F320" s="151" t="s">
        <v>17</v>
      </c>
      <c r="G320" s="166">
        <v>7</v>
      </c>
      <c r="H320" s="224">
        <v>80000</v>
      </c>
      <c r="I320" s="151" t="s">
        <v>337</v>
      </c>
      <c r="J320" s="234" t="s">
        <v>1377</v>
      </c>
    </row>
    <row r="321" spans="1:11" s="234" customFormat="1" ht="56.25" x14ac:dyDescent="0.25">
      <c r="A321" s="239">
        <v>256</v>
      </c>
      <c r="B321" s="495" t="s">
        <v>1806</v>
      </c>
      <c r="C321" s="151" t="s">
        <v>1825</v>
      </c>
      <c r="D321" s="220" t="s">
        <v>17</v>
      </c>
      <c r="E321" s="151" t="s">
        <v>6</v>
      </c>
      <c r="F321" s="151" t="s">
        <v>17</v>
      </c>
      <c r="G321" s="166">
        <v>4</v>
      </c>
      <c r="H321" s="224">
        <v>150000</v>
      </c>
      <c r="I321" s="151" t="s">
        <v>337</v>
      </c>
      <c r="J321" s="234" t="s">
        <v>1377</v>
      </c>
    </row>
    <row r="322" spans="1:11" s="233" customFormat="1" ht="56.25" x14ac:dyDescent="0.25">
      <c r="A322" s="177"/>
      <c r="B322" s="434" t="s">
        <v>1544</v>
      </c>
      <c r="C322" s="200" t="s">
        <v>1544</v>
      </c>
      <c r="D322" s="200"/>
      <c r="E322" s="200"/>
      <c r="F322" s="200"/>
      <c r="G322" s="430"/>
      <c r="H322" s="499"/>
      <c r="I322" s="568"/>
      <c r="J322" s="233" t="s">
        <v>1377</v>
      </c>
    </row>
    <row r="323" spans="1:11" s="234" customFormat="1" ht="56.25" x14ac:dyDescent="0.25">
      <c r="A323" s="239">
        <v>257</v>
      </c>
      <c r="B323" s="495" t="s">
        <v>1544</v>
      </c>
      <c r="C323" s="151" t="s">
        <v>1826</v>
      </c>
      <c r="D323" s="165" t="s">
        <v>2129</v>
      </c>
      <c r="E323" s="151" t="s">
        <v>29</v>
      </c>
      <c r="F323" s="151" t="s">
        <v>690</v>
      </c>
      <c r="G323" s="151">
        <v>13</v>
      </c>
      <c r="H323" s="224">
        <v>270000</v>
      </c>
      <c r="I323" s="151" t="s">
        <v>337</v>
      </c>
      <c r="J323" s="234" t="s">
        <v>1377</v>
      </c>
    </row>
    <row r="324" spans="1:11" s="234" customFormat="1" ht="56.25" x14ac:dyDescent="0.25">
      <c r="A324" s="239">
        <v>258</v>
      </c>
      <c r="B324" s="495" t="s">
        <v>1544</v>
      </c>
      <c r="C324" s="150" t="s">
        <v>1827</v>
      </c>
      <c r="D324" s="165" t="s">
        <v>607</v>
      </c>
      <c r="E324" s="150" t="s">
        <v>29</v>
      </c>
      <c r="F324" s="150" t="s">
        <v>425</v>
      </c>
      <c r="G324" s="150">
        <v>8</v>
      </c>
      <c r="H324" s="224">
        <v>70000</v>
      </c>
      <c r="I324" s="151" t="s">
        <v>337</v>
      </c>
      <c r="J324" s="234" t="s">
        <v>1377</v>
      </c>
    </row>
    <row r="325" spans="1:11" s="234" customFormat="1" ht="56.25" x14ac:dyDescent="0.25">
      <c r="A325" s="239">
        <v>259</v>
      </c>
      <c r="B325" s="495" t="s">
        <v>1544</v>
      </c>
      <c r="C325" s="150" t="s">
        <v>1828</v>
      </c>
      <c r="D325" s="165"/>
      <c r="E325" s="150" t="s">
        <v>2</v>
      </c>
      <c r="F325" s="150" t="s">
        <v>1829</v>
      </c>
      <c r="G325" s="150">
        <v>17</v>
      </c>
      <c r="H325" s="224">
        <v>190000</v>
      </c>
      <c r="I325" s="151" t="s">
        <v>337</v>
      </c>
      <c r="J325" s="234" t="s">
        <v>1377</v>
      </c>
    </row>
    <row r="326" spans="1:11" s="234" customFormat="1" ht="56.25" x14ac:dyDescent="0.25">
      <c r="A326" s="239">
        <v>260</v>
      </c>
      <c r="B326" s="495" t="s">
        <v>1544</v>
      </c>
      <c r="C326" s="150" t="s">
        <v>1830</v>
      </c>
      <c r="D326" s="165"/>
      <c r="E326" s="150" t="s">
        <v>0</v>
      </c>
      <c r="F326" s="150" t="s">
        <v>17</v>
      </c>
      <c r="G326" s="150">
        <v>4</v>
      </c>
      <c r="H326" s="224">
        <v>80000</v>
      </c>
      <c r="I326" s="151" t="s">
        <v>337</v>
      </c>
      <c r="J326" s="234" t="s">
        <v>1377</v>
      </c>
    </row>
    <row r="327" spans="1:11" s="234" customFormat="1" ht="56.25" x14ac:dyDescent="0.25">
      <c r="A327" s="239">
        <v>261</v>
      </c>
      <c r="B327" s="495" t="s">
        <v>1544</v>
      </c>
      <c r="C327" s="150" t="s">
        <v>1831</v>
      </c>
      <c r="D327" s="165"/>
      <c r="E327" s="150" t="s">
        <v>13</v>
      </c>
      <c r="F327" s="150" t="s">
        <v>1832</v>
      </c>
      <c r="G327" s="150">
        <v>2</v>
      </c>
      <c r="H327" s="224">
        <v>80000</v>
      </c>
      <c r="I327" s="151" t="s">
        <v>337</v>
      </c>
      <c r="J327" s="234" t="s">
        <v>1377</v>
      </c>
    </row>
    <row r="328" spans="1:11" s="234" customFormat="1" ht="56.25" x14ac:dyDescent="0.25">
      <c r="A328" s="239">
        <v>262</v>
      </c>
      <c r="B328" s="495" t="s">
        <v>1544</v>
      </c>
      <c r="C328" s="150" t="s">
        <v>1833</v>
      </c>
      <c r="D328" s="165"/>
      <c r="E328" s="150" t="s">
        <v>0</v>
      </c>
      <c r="F328" s="150" t="s">
        <v>17</v>
      </c>
      <c r="G328" s="150">
        <v>8</v>
      </c>
      <c r="H328" s="224">
        <v>180000</v>
      </c>
      <c r="I328" s="151" t="s">
        <v>337</v>
      </c>
      <c r="J328" s="234" t="s">
        <v>1377</v>
      </c>
    </row>
    <row r="329" spans="1:11" s="234" customFormat="1" ht="56.25" x14ac:dyDescent="0.25">
      <c r="A329" s="239">
        <v>263</v>
      </c>
      <c r="B329" s="495" t="s">
        <v>1544</v>
      </c>
      <c r="C329" s="150" t="s">
        <v>1834</v>
      </c>
      <c r="D329" s="165"/>
      <c r="E329" s="150" t="s">
        <v>0</v>
      </c>
      <c r="F329" s="150" t="s">
        <v>17</v>
      </c>
      <c r="G329" s="150">
        <v>3</v>
      </c>
      <c r="H329" s="224">
        <v>80000</v>
      </c>
      <c r="I329" s="151" t="s">
        <v>337</v>
      </c>
      <c r="J329" s="234" t="s">
        <v>1377</v>
      </c>
    </row>
    <row r="330" spans="1:11" s="234" customFormat="1" ht="56.25" x14ac:dyDescent="0.25">
      <c r="A330" s="239">
        <v>264</v>
      </c>
      <c r="B330" s="495" t="s">
        <v>1544</v>
      </c>
      <c r="C330" s="150" t="s">
        <v>1835</v>
      </c>
      <c r="D330" s="165"/>
      <c r="E330" s="150" t="s">
        <v>1</v>
      </c>
      <c r="F330" s="150" t="s">
        <v>1836</v>
      </c>
      <c r="G330" s="150">
        <v>3</v>
      </c>
      <c r="H330" s="498">
        <v>90000</v>
      </c>
      <c r="I330" s="151" t="s">
        <v>337</v>
      </c>
      <c r="J330" s="234" t="s">
        <v>1377</v>
      </c>
    </row>
    <row r="331" spans="1:11" s="233" customFormat="1" ht="37.5" x14ac:dyDescent="0.25">
      <c r="A331" s="177"/>
      <c r="B331" s="434" t="s">
        <v>1837</v>
      </c>
      <c r="C331" s="200" t="s">
        <v>2147</v>
      </c>
      <c r="D331" s="200"/>
      <c r="E331" s="200"/>
      <c r="F331" s="200"/>
      <c r="G331" s="430"/>
      <c r="H331" s="541"/>
      <c r="I331" s="568"/>
      <c r="J331" s="233" t="s">
        <v>1377</v>
      </c>
    </row>
    <row r="332" spans="1:11" s="234" customFormat="1" ht="56.25" x14ac:dyDescent="0.25">
      <c r="A332" s="239">
        <v>265</v>
      </c>
      <c r="B332" s="495" t="s">
        <v>1837</v>
      </c>
      <c r="C332" s="150" t="s">
        <v>2054</v>
      </c>
      <c r="D332" s="165" t="s">
        <v>2055</v>
      </c>
      <c r="E332" s="150" t="s">
        <v>1839</v>
      </c>
      <c r="F332" s="150" t="s">
        <v>1591</v>
      </c>
      <c r="G332" s="150">
        <v>1</v>
      </c>
      <c r="H332" s="224">
        <v>160000</v>
      </c>
      <c r="I332" s="151" t="s">
        <v>337</v>
      </c>
      <c r="J332" s="234" t="s">
        <v>1377</v>
      </c>
      <c r="K332" s="571">
        <v>160000</v>
      </c>
    </row>
    <row r="333" spans="1:11" s="234" customFormat="1" ht="56.25" x14ac:dyDescent="0.25">
      <c r="A333" s="239">
        <v>266</v>
      </c>
      <c r="B333" s="495" t="s">
        <v>1837</v>
      </c>
      <c r="C333" s="151" t="s">
        <v>1840</v>
      </c>
      <c r="D333" s="165" t="s">
        <v>17</v>
      </c>
      <c r="E333" s="150" t="s">
        <v>13</v>
      </c>
      <c r="F333" s="150" t="s">
        <v>17</v>
      </c>
      <c r="G333" s="150">
        <v>5</v>
      </c>
      <c r="H333" s="224">
        <v>60000</v>
      </c>
      <c r="I333" s="151" t="s">
        <v>337</v>
      </c>
      <c r="J333" s="234" t="s">
        <v>1377</v>
      </c>
    </row>
    <row r="334" spans="1:11" s="234" customFormat="1" ht="37.5" x14ac:dyDescent="0.25">
      <c r="A334" s="239">
        <v>267</v>
      </c>
      <c r="B334" s="495" t="s">
        <v>1837</v>
      </c>
      <c r="C334" s="151" t="s">
        <v>1841</v>
      </c>
      <c r="D334" s="165"/>
      <c r="E334" s="150" t="s">
        <v>13</v>
      </c>
      <c r="F334" s="150" t="s">
        <v>17</v>
      </c>
      <c r="G334" s="150">
        <v>10</v>
      </c>
      <c r="H334" s="224">
        <v>120000</v>
      </c>
      <c r="I334" s="151" t="s">
        <v>337</v>
      </c>
      <c r="J334" s="234" t="s">
        <v>1377</v>
      </c>
    </row>
    <row r="335" spans="1:11" s="234" customFormat="1" ht="37.5" x14ac:dyDescent="0.25">
      <c r="A335" s="239">
        <v>268</v>
      </c>
      <c r="B335" s="495" t="s">
        <v>1837</v>
      </c>
      <c r="C335" s="151" t="s">
        <v>1842</v>
      </c>
      <c r="D335" s="165" t="s">
        <v>1075</v>
      </c>
      <c r="E335" s="150" t="s">
        <v>13</v>
      </c>
      <c r="F335" s="150" t="s">
        <v>432</v>
      </c>
      <c r="G335" s="150">
        <v>5</v>
      </c>
      <c r="H335" s="224">
        <v>130000</v>
      </c>
      <c r="I335" s="151" t="s">
        <v>337</v>
      </c>
      <c r="J335" s="234" t="s">
        <v>1377</v>
      </c>
    </row>
    <row r="336" spans="1:11" s="234" customFormat="1" ht="37.5" x14ac:dyDescent="0.25">
      <c r="A336" s="239">
        <v>269</v>
      </c>
      <c r="B336" s="495" t="s">
        <v>1837</v>
      </c>
      <c r="C336" s="151" t="s">
        <v>1843</v>
      </c>
      <c r="D336" s="165"/>
      <c r="E336" s="150" t="s">
        <v>2</v>
      </c>
      <c r="F336" s="150" t="s">
        <v>17</v>
      </c>
      <c r="G336" s="150">
        <v>12</v>
      </c>
      <c r="H336" s="224">
        <v>130000</v>
      </c>
      <c r="I336" s="151" t="s">
        <v>337</v>
      </c>
      <c r="J336" s="234" t="s">
        <v>1377</v>
      </c>
    </row>
    <row r="337" spans="1:10" s="234" customFormat="1" ht="37.5" x14ac:dyDescent="0.25">
      <c r="A337" s="239">
        <v>270</v>
      </c>
      <c r="B337" s="495" t="s">
        <v>1837</v>
      </c>
      <c r="C337" s="150" t="s">
        <v>1844</v>
      </c>
      <c r="D337" s="165"/>
      <c r="E337" s="150" t="s">
        <v>13</v>
      </c>
      <c r="F337" s="150" t="s">
        <v>17</v>
      </c>
      <c r="G337" s="150">
        <v>5</v>
      </c>
      <c r="H337" s="224">
        <v>70000</v>
      </c>
      <c r="I337" s="151" t="s">
        <v>337</v>
      </c>
      <c r="J337" s="234" t="s">
        <v>1377</v>
      </c>
    </row>
    <row r="338" spans="1:10" s="234" customFormat="1" ht="37.5" x14ac:dyDescent="0.25">
      <c r="A338" s="239">
        <v>271</v>
      </c>
      <c r="B338" s="495" t="s">
        <v>1837</v>
      </c>
      <c r="C338" s="150" t="s">
        <v>1845</v>
      </c>
      <c r="D338" s="165"/>
      <c r="E338" s="150" t="s">
        <v>16</v>
      </c>
      <c r="F338" s="150" t="s">
        <v>17</v>
      </c>
      <c r="G338" s="150">
        <v>5</v>
      </c>
      <c r="H338" s="224">
        <v>90000</v>
      </c>
      <c r="I338" s="151" t="s">
        <v>337</v>
      </c>
      <c r="J338" s="234" t="s">
        <v>1377</v>
      </c>
    </row>
    <row r="339" spans="1:10" s="234" customFormat="1" ht="56.25" x14ac:dyDescent="0.25">
      <c r="A339" s="239">
        <v>272</v>
      </c>
      <c r="B339" s="495" t="s">
        <v>1837</v>
      </c>
      <c r="C339" s="150" t="s">
        <v>1838</v>
      </c>
      <c r="D339" s="165" t="s">
        <v>17</v>
      </c>
      <c r="E339" s="150" t="s">
        <v>45</v>
      </c>
      <c r="F339" s="150" t="s">
        <v>17</v>
      </c>
      <c r="G339" s="150">
        <v>3</v>
      </c>
      <c r="H339" s="224">
        <v>110000</v>
      </c>
      <c r="I339" s="151" t="s">
        <v>337</v>
      </c>
      <c r="J339" s="234" t="s">
        <v>1377</v>
      </c>
    </row>
    <row r="340" spans="1:10" s="234" customFormat="1" ht="56.25" x14ac:dyDescent="0.25">
      <c r="A340" s="239">
        <v>273</v>
      </c>
      <c r="B340" s="495" t="s">
        <v>1837</v>
      </c>
      <c r="C340" s="150" t="s">
        <v>1846</v>
      </c>
      <c r="D340" s="165"/>
      <c r="E340" s="150" t="s">
        <v>17</v>
      </c>
      <c r="F340" s="150" t="s">
        <v>1730</v>
      </c>
      <c r="G340" s="150">
        <v>2</v>
      </c>
      <c r="H340" s="224">
        <v>64800</v>
      </c>
      <c r="I340" s="151" t="s">
        <v>337</v>
      </c>
      <c r="J340" s="234" t="s">
        <v>1377</v>
      </c>
    </row>
    <row r="341" spans="1:10" s="234" customFormat="1" ht="37.5" x14ac:dyDescent="0.25">
      <c r="A341" s="239">
        <v>274</v>
      </c>
      <c r="B341" s="495" t="s">
        <v>1837</v>
      </c>
      <c r="C341" s="150" t="s">
        <v>1847</v>
      </c>
      <c r="D341" s="165"/>
      <c r="E341" s="150" t="s">
        <v>0</v>
      </c>
      <c r="F341" s="150" t="s">
        <v>17</v>
      </c>
      <c r="G341" s="150">
        <v>4</v>
      </c>
      <c r="H341" s="224">
        <v>190000</v>
      </c>
      <c r="I341" s="151" t="s">
        <v>337</v>
      </c>
      <c r="J341" s="234" t="s">
        <v>1377</v>
      </c>
    </row>
    <row r="342" spans="1:10" s="234" customFormat="1" ht="37.5" x14ac:dyDescent="0.25">
      <c r="A342" s="239">
        <v>275</v>
      </c>
      <c r="B342" s="495" t="s">
        <v>1837</v>
      </c>
      <c r="C342" s="150" t="s">
        <v>1848</v>
      </c>
      <c r="D342" s="165"/>
      <c r="E342" s="150" t="s">
        <v>2</v>
      </c>
      <c r="F342" s="535" t="s">
        <v>17</v>
      </c>
      <c r="G342" s="150">
        <v>5</v>
      </c>
      <c r="H342" s="224">
        <v>100000</v>
      </c>
      <c r="I342" s="151" t="s">
        <v>337</v>
      </c>
      <c r="J342" s="234" t="s">
        <v>1377</v>
      </c>
    </row>
    <row r="343" spans="1:10" s="234" customFormat="1" ht="37.5" x14ac:dyDescent="0.25">
      <c r="A343" s="239">
        <v>276</v>
      </c>
      <c r="B343" s="495" t="s">
        <v>1837</v>
      </c>
      <c r="C343" s="150" t="s">
        <v>1838</v>
      </c>
      <c r="D343" s="165"/>
      <c r="E343" s="150" t="s">
        <v>18</v>
      </c>
      <c r="F343" s="150" t="s">
        <v>17</v>
      </c>
      <c r="G343" s="150">
        <v>1</v>
      </c>
      <c r="H343" s="224">
        <v>160000</v>
      </c>
      <c r="I343" s="151" t="s">
        <v>337</v>
      </c>
      <c r="J343" s="234" t="s">
        <v>1377</v>
      </c>
    </row>
    <row r="344" spans="1:10" s="234" customFormat="1" ht="56.25" x14ac:dyDescent="0.25">
      <c r="A344" s="239">
        <v>277</v>
      </c>
      <c r="B344" s="495" t="s">
        <v>1837</v>
      </c>
      <c r="C344" s="150" t="s">
        <v>1849</v>
      </c>
      <c r="D344" s="165" t="s">
        <v>480</v>
      </c>
      <c r="E344" s="150" t="s">
        <v>1</v>
      </c>
      <c r="F344" s="150" t="s">
        <v>1850</v>
      </c>
      <c r="G344" s="150">
        <v>1</v>
      </c>
      <c r="H344" s="224">
        <v>70000</v>
      </c>
      <c r="I344" s="151" t="s">
        <v>337</v>
      </c>
      <c r="J344" s="234" t="s">
        <v>1377</v>
      </c>
    </row>
    <row r="345" spans="1:10" s="234" customFormat="1" ht="56.25" x14ac:dyDescent="0.25">
      <c r="A345" s="239">
        <v>278</v>
      </c>
      <c r="B345" s="495" t="s">
        <v>1837</v>
      </c>
      <c r="C345" s="150" t="s">
        <v>1851</v>
      </c>
      <c r="D345" s="165" t="s">
        <v>17</v>
      </c>
      <c r="E345" s="150" t="s">
        <v>69</v>
      </c>
      <c r="F345" s="150" t="s">
        <v>17</v>
      </c>
      <c r="G345" s="150">
        <v>3</v>
      </c>
      <c r="H345" s="224">
        <v>90000</v>
      </c>
      <c r="I345" s="151" t="s">
        <v>337</v>
      </c>
      <c r="J345" s="234" t="s">
        <v>1377</v>
      </c>
    </row>
    <row r="346" spans="1:10" s="234" customFormat="1" ht="37.5" x14ac:dyDescent="0.25">
      <c r="A346" s="239">
        <v>279</v>
      </c>
      <c r="B346" s="495" t="s">
        <v>1837</v>
      </c>
      <c r="C346" s="150" t="s">
        <v>1838</v>
      </c>
      <c r="D346" s="165"/>
      <c r="E346" s="150" t="s">
        <v>6</v>
      </c>
      <c r="F346" s="150" t="s">
        <v>17</v>
      </c>
      <c r="G346" s="150">
        <v>1</v>
      </c>
      <c r="H346" s="224">
        <v>160000</v>
      </c>
      <c r="I346" s="151" t="s">
        <v>337</v>
      </c>
      <c r="J346" s="234" t="s">
        <v>1377</v>
      </c>
    </row>
    <row r="347" spans="1:10" s="234" customFormat="1" ht="56.25" x14ac:dyDescent="0.25">
      <c r="A347" s="239">
        <v>280</v>
      </c>
      <c r="B347" s="495" t="s">
        <v>1837</v>
      </c>
      <c r="C347" s="150" t="s">
        <v>1852</v>
      </c>
      <c r="D347" s="165" t="s">
        <v>17</v>
      </c>
      <c r="E347" s="150" t="s">
        <v>69</v>
      </c>
      <c r="F347" s="150" t="s">
        <v>17</v>
      </c>
      <c r="G347" s="150">
        <v>6</v>
      </c>
      <c r="H347" s="224">
        <v>160000</v>
      </c>
      <c r="I347" s="151" t="s">
        <v>337</v>
      </c>
      <c r="J347" s="234" t="s">
        <v>1377</v>
      </c>
    </row>
    <row r="348" spans="1:10" s="233" customFormat="1" ht="75" x14ac:dyDescent="0.25">
      <c r="A348" s="177"/>
      <c r="B348" s="434" t="s">
        <v>1853</v>
      </c>
      <c r="C348" s="434" t="s">
        <v>2152</v>
      </c>
      <c r="D348" s="200"/>
      <c r="E348" s="492"/>
      <c r="F348" s="200"/>
      <c r="G348" s="203"/>
      <c r="H348" s="542"/>
      <c r="I348" s="568"/>
      <c r="J348" s="233" t="s">
        <v>1377</v>
      </c>
    </row>
    <row r="349" spans="1:10" s="233" customFormat="1" ht="56.25" x14ac:dyDescent="0.25">
      <c r="A349" s="239">
        <v>281</v>
      </c>
      <c r="B349" s="495" t="s">
        <v>1547</v>
      </c>
      <c r="C349" s="150" t="s">
        <v>1856</v>
      </c>
      <c r="D349" s="165"/>
      <c r="E349" s="150" t="s">
        <v>2</v>
      </c>
      <c r="F349" s="150" t="s">
        <v>17</v>
      </c>
      <c r="G349" s="150">
        <v>15</v>
      </c>
      <c r="H349" s="224">
        <v>120000</v>
      </c>
      <c r="I349" s="151" t="s">
        <v>337</v>
      </c>
    </row>
    <row r="350" spans="1:10" s="233" customFormat="1" ht="56.25" x14ac:dyDescent="0.25">
      <c r="A350" s="239">
        <v>282</v>
      </c>
      <c r="B350" s="495" t="s">
        <v>1547</v>
      </c>
      <c r="C350" s="150" t="s">
        <v>1857</v>
      </c>
      <c r="D350" s="165"/>
      <c r="E350" s="150" t="s">
        <v>494</v>
      </c>
      <c r="F350" s="150" t="s">
        <v>17</v>
      </c>
      <c r="G350" s="150">
        <v>5</v>
      </c>
      <c r="H350" s="224">
        <v>70000</v>
      </c>
      <c r="I350" s="151" t="s">
        <v>337</v>
      </c>
    </row>
    <row r="351" spans="1:10" s="233" customFormat="1" ht="56.25" x14ac:dyDescent="0.25">
      <c r="A351" s="239">
        <v>283</v>
      </c>
      <c r="B351" s="495" t="s">
        <v>1551</v>
      </c>
      <c r="C351" s="150" t="s">
        <v>1854</v>
      </c>
      <c r="D351" s="165"/>
      <c r="E351" s="150" t="s">
        <v>2</v>
      </c>
      <c r="F351" s="150" t="s">
        <v>17</v>
      </c>
      <c r="G351" s="150">
        <v>15</v>
      </c>
      <c r="H351" s="224">
        <v>120000</v>
      </c>
      <c r="I351" s="151" t="s">
        <v>337</v>
      </c>
    </row>
    <row r="352" spans="1:10" s="233" customFormat="1" ht="56.25" x14ac:dyDescent="0.25">
      <c r="A352" s="239">
        <v>284</v>
      </c>
      <c r="B352" s="495" t="s">
        <v>1551</v>
      </c>
      <c r="C352" s="150" t="s">
        <v>1855</v>
      </c>
      <c r="D352" s="165"/>
      <c r="E352" s="150" t="s">
        <v>494</v>
      </c>
      <c r="F352" s="150" t="s">
        <v>17</v>
      </c>
      <c r="G352" s="150">
        <v>7</v>
      </c>
      <c r="H352" s="498">
        <v>90000</v>
      </c>
      <c r="I352" s="151" t="s">
        <v>337</v>
      </c>
    </row>
    <row r="353" spans="1:10" s="233" customFormat="1" ht="37.5" x14ac:dyDescent="0.25">
      <c r="A353" s="177"/>
      <c r="B353" s="574" t="s">
        <v>505</v>
      </c>
      <c r="C353" s="574" t="s">
        <v>505</v>
      </c>
      <c r="D353" s="200"/>
      <c r="E353" s="492"/>
      <c r="F353" s="200"/>
      <c r="G353" s="203"/>
      <c r="H353" s="559"/>
      <c r="I353" s="573"/>
      <c r="J353" s="234" t="s">
        <v>1373</v>
      </c>
    </row>
    <row r="354" spans="1:10" s="234" customFormat="1" ht="37.5" x14ac:dyDescent="0.25">
      <c r="A354" s="239">
        <v>285</v>
      </c>
      <c r="B354" s="495" t="s">
        <v>505</v>
      </c>
      <c r="C354" s="496" t="s">
        <v>815</v>
      </c>
      <c r="D354" s="220" t="s">
        <v>43</v>
      </c>
      <c r="E354" s="497" t="s">
        <v>13</v>
      </c>
      <c r="F354" s="151" t="s">
        <v>816</v>
      </c>
      <c r="G354" s="167">
        <v>4</v>
      </c>
      <c r="H354" s="525">
        <v>77400</v>
      </c>
      <c r="I354" s="151"/>
      <c r="J354" s="234" t="s">
        <v>1373</v>
      </c>
    </row>
    <row r="355" spans="1:10" s="234" customFormat="1" ht="37.5" x14ac:dyDescent="0.25">
      <c r="A355" s="239">
        <v>286</v>
      </c>
      <c r="B355" s="495" t="s">
        <v>505</v>
      </c>
      <c r="C355" s="151" t="s">
        <v>817</v>
      </c>
      <c r="D355" s="220" t="s">
        <v>43</v>
      </c>
      <c r="E355" s="151" t="s">
        <v>13</v>
      </c>
      <c r="F355" s="151" t="s">
        <v>818</v>
      </c>
      <c r="G355" s="166">
        <v>4</v>
      </c>
      <c r="H355" s="525">
        <v>103200</v>
      </c>
      <c r="I355" s="151"/>
      <c r="J355" s="234" t="s">
        <v>1373</v>
      </c>
    </row>
    <row r="356" spans="1:10" s="233" customFormat="1" ht="37.5" x14ac:dyDescent="0.25">
      <c r="A356" s="177"/>
      <c r="B356" s="434" t="s">
        <v>91</v>
      </c>
      <c r="C356" s="434" t="s">
        <v>2151</v>
      </c>
      <c r="D356" s="200"/>
      <c r="E356" s="200"/>
      <c r="F356" s="200"/>
      <c r="G356" s="430"/>
      <c r="H356" s="500"/>
      <c r="I356" s="569"/>
      <c r="J356" s="234" t="s">
        <v>1373</v>
      </c>
    </row>
    <row r="357" spans="1:10" s="234" customFormat="1" ht="37.5" x14ac:dyDescent="0.25">
      <c r="A357" s="239">
        <v>287</v>
      </c>
      <c r="B357" s="495" t="s">
        <v>91</v>
      </c>
      <c r="C357" s="151" t="s">
        <v>438</v>
      </c>
      <c r="D357" s="220" t="s">
        <v>947</v>
      </c>
      <c r="E357" s="151" t="s">
        <v>16</v>
      </c>
      <c r="F357" s="151" t="s">
        <v>40</v>
      </c>
      <c r="G357" s="166">
        <v>3</v>
      </c>
      <c r="H357" s="498">
        <v>40000</v>
      </c>
      <c r="I357" s="151" t="s">
        <v>337</v>
      </c>
      <c r="J357" s="234" t="s">
        <v>1373</v>
      </c>
    </row>
    <row r="358" spans="1:10" s="234" customFormat="1" ht="37.5" x14ac:dyDescent="0.25">
      <c r="A358" s="239">
        <v>288</v>
      </c>
      <c r="B358" s="495" t="s">
        <v>91</v>
      </c>
      <c r="C358" s="151" t="s">
        <v>948</v>
      </c>
      <c r="D358" s="220" t="s">
        <v>949</v>
      </c>
      <c r="E358" s="151" t="s">
        <v>16</v>
      </c>
      <c r="F358" s="151" t="s">
        <v>821</v>
      </c>
      <c r="G358" s="166">
        <v>3</v>
      </c>
      <c r="H358" s="498">
        <v>40000</v>
      </c>
      <c r="I358" s="151" t="s">
        <v>337</v>
      </c>
      <c r="J358" s="234" t="s">
        <v>1373</v>
      </c>
    </row>
    <row r="359" spans="1:10" s="234" customFormat="1" ht="37.5" x14ac:dyDescent="0.25">
      <c r="A359" s="239">
        <v>289</v>
      </c>
      <c r="B359" s="495" t="s">
        <v>91</v>
      </c>
      <c r="C359" s="151" t="s">
        <v>423</v>
      </c>
      <c r="D359" s="220" t="s">
        <v>587</v>
      </c>
      <c r="E359" s="151" t="s">
        <v>18</v>
      </c>
      <c r="F359" s="151" t="s">
        <v>885</v>
      </c>
      <c r="G359" s="166">
        <v>15</v>
      </c>
      <c r="H359" s="498">
        <v>150000</v>
      </c>
      <c r="I359" s="151" t="s">
        <v>337</v>
      </c>
      <c r="J359" s="234" t="s">
        <v>1373</v>
      </c>
    </row>
    <row r="360" spans="1:10" s="234" customFormat="1" ht="37.5" x14ac:dyDescent="0.25">
      <c r="A360" s="239">
        <v>290</v>
      </c>
      <c r="B360" s="495" t="s">
        <v>91</v>
      </c>
      <c r="C360" s="151" t="s">
        <v>950</v>
      </c>
      <c r="D360" s="220" t="s">
        <v>951</v>
      </c>
      <c r="E360" s="151" t="s">
        <v>33</v>
      </c>
      <c r="F360" s="151" t="s">
        <v>952</v>
      </c>
      <c r="G360" s="166">
        <v>15</v>
      </c>
      <c r="H360" s="224">
        <v>150000</v>
      </c>
      <c r="I360" s="151"/>
      <c r="J360" s="234" t="s">
        <v>1373</v>
      </c>
    </row>
    <row r="361" spans="1:10" s="234" customFormat="1" ht="37.5" x14ac:dyDescent="0.25">
      <c r="A361" s="239">
        <v>291</v>
      </c>
      <c r="B361" s="495" t="s">
        <v>91</v>
      </c>
      <c r="C361" s="151" t="s">
        <v>948</v>
      </c>
      <c r="D361" s="220" t="s">
        <v>953</v>
      </c>
      <c r="E361" s="151" t="s">
        <v>12</v>
      </c>
      <c r="F361" s="151" t="s">
        <v>954</v>
      </c>
      <c r="G361" s="166">
        <v>6</v>
      </c>
      <c r="H361" s="224">
        <v>70000</v>
      </c>
      <c r="I361" s="151"/>
      <c r="J361" s="234" t="s">
        <v>1373</v>
      </c>
    </row>
    <row r="362" spans="1:10" s="233" customFormat="1" ht="37.5" x14ac:dyDescent="0.25">
      <c r="A362" s="177"/>
      <c r="B362" s="434" t="s">
        <v>264</v>
      </c>
      <c r="C362" s="434" t="s">
        <v>264</v>
      </c>
      <c r="D362" s="543"/>
      <c r="E362" s="430"/>
      <c r="F362" s="430"/>
      <c r="G362" s="148"/>
      <c r="H362" s="499"/>
      <c r="I362" s="569"/>
      <c r="J362" s="233" t="s">
        <v>1374</v>
      </c>
    </row>
    <row r="363" spans="1:10" s="234" customFormat="1" ht="56.25" x14ac:dyDescent="0.25">
      <c r="A363" s="239">
        <v>292</v>
      </c>
      <c r="B363" s="505" t="s">
        <v>264</v>
      </c>
      <c r="C363" s="248" t="s">
        <v>1133</v>
      </c>
      <c r="D363" s="251" t="s">
        <v>17</v>
      </c>
      <c r="E363" s="248" t="s">
        <v>10</v>
      </c>
      <c r="F363" s="248" t="s">
        <v>26</v>
      </c>
      <c r="G363" s="508">
        <v>20</v>
      </c>
      <c r="H363" s="452">
        <v>150000</v>
      </c>
      <c r="I363" s="248" t="s">
        <v>337</v>
      </c>
      <c r="J363" s="234" t="s">
        <v>1374</v>
      </c>
    </row>
    <row r="364" spans="1:10" s="233" customFormat="1" ht="18.75" x14ac:dyDescent="0.25">
      <c r="A364" s="177"/>
      <c r="B364" s="434" t="s">
        <v>1553</v>
      </c>
      <c r="C364" s="200" t="s">
        <v>2148</v>
      </c>
      <c r="D364" s="200"/>
      <c r="E364" s="200"/>
      <c r="F364" s="200"/>
      <c r="G364" s="430"/>
      <c r="H364" s="499"/>
      <c r="I364" s="568"/>
      <c r="J364" s="233" t="s">
        <v>1377</v>
      </c>
    </row>
    <row r="365" spans="1:10" s="234" customFormat="1" ht="56.25" x14ac:dyDescent="0.25">
      <c r="A365" s="239">
        <v>293</v>
      </c>
      <c r="B365" s="495" t="s">
        <v>1553</v>
      </c>
      <c r="C365" s="151" t="s">
        <v>1858</v>
      </c>
      <c r="D365" s="151"/>
      <c r="E365" s="151" t="s">
        <v>17</v>
      </c>
      <c r="F365" s="151" t="s">
        <v>17</v>
      </c>
      <c r="G365" s="524">
        <v>6</v>
      </c>
      <c r="H365" s="224">
        <v>90000</v>
      </c>
      <c r="I365" s="151" t="s">
        <v>337</v>
      </c>
      <c r="J365" s="234" t="s">
        <v>1377</v>
      </c>
    </row>
    <row r="366" spans="1:10" s="234" customFormat="1" ht="18.75" x14ac:dyDescent="0.25">
      <c r="A366" s="239">
        <v>294</v>
      </c>
      <c r="B366" s="495" t="s">
        <v>1553</v>
      </c>
      <c r="C366" s="151" t="s">
        <v>11</v>
      </c>
      <c r="D366" s="151"/>
      <c r="E366" s="151" t="s">
        <v>2</v>
      </c>
      <c r="F366" s="151" t="s">
        <v>17</v>
      </c>
      <c r="G366" s="524">
        <v>3</v>
      </c>
      <c r="H366" s="224">
        <v>180000</v>
      </c>
      <c r="I366" s="151"/>
      <c r="J366" s="234" t="s">
        <v>1377</v>
      </c>
    </row>
    <row r="367" spans="1:10" s="234" customFormat="1" ht="18.75" x14ac:dyDescent="0.25">
      <c r="A367" s="239">
        <v>295</v>
      </c>
      <c r="B367" s="495" t="s">
        <v>1553</v>
      </c>
      <c r="C367" s="151" t="s">
        <v>7</v>
      </c>
      <c r="D367" s="151"/>
      <c r="E367" s="151" t="s">
        <v>0</v>
      </c>
      <c r="F367" s="151" t="s">
        <v>17</v>
      </c>
      <c r="G367" s="524">
        <v>6</v>
      </c>
      <c r="H367" s="224">
        <v>150000</v>
      </c>
      <c r="I367" s="151"/>
      <c r="J367" s="234" t="s">
        <v>1377</v>
      </c>
    </row>
    <row r="368" spans="1:10" s="233" customFormat="1" ht="37.5" x14ac:dyDescent="0.25">
      <c r="A368" s="177"/>
      <c r="B368" s="434" t="s">
        <v>506</v>
      </c>
      <c r="C368" s="434" t="s">
        <v>506</v>
      </c>
      <c r="D368" s="200"/>
      <c r="E368" s="200"/>
      <c r="F368" s="200"/>
      <c r="G368" s="430"/>
      <c r="H368" s="499"/>
      <c r="I368" s="569"/>
      <c r="J368" s="234" t="s">
        <v>1373</v>
      </c>
    </row>
    <row r="369" spans="1:10" s="234" customFormat="1" ht="37.5" x14ac:dyDescent="0.25">
      <c r="A369" s="239">
        <v>296</v>
      </c>
      <c r="B369" s="495" t="s">
        <v>506</v>
      </c>
      <c r="C369" s="151" t="s">
        <v>89</v>
      </c>
      <c r="D369" s="165"/>
      <c r="E369" s="150" t="s">
        <v>13</v>
      </c>
      <c r="F369" s="150" t="s">
        <v>477</v>
      </c>
      <c r="G369" s="150">
        <v>42</v>
      </c>
      <c r="H369" s="224">
        <v>478000</v>
      </c>
      <c r="I369" s="151" t="s">
        <v>337</v>
      </c>
      <c r="J369" s="234" t="s">
        <v>1373</v>
      </c>
    </row>
    <row r="370" spans="1:10" s="233" customFormat="1" ht="18.75" x14ac:dyDescent="0.25">
      <c r="A370" s="177"/>
      <c r="B370" s="434" t="s">
        <v>1555</v>
      </c>
      <c r="C370" s="200" t="s">
        <v>2150</v>
      </c>
      <c r="D370" s="200"/>
      <c r="E370" s="200"/>
      <c r="F370" s="200"/>
      <c r="G370" s="430"/>
      <c r="H370" s="499"/>
      <c r="I370" s="568"/>
      <c r="J370" s="233" t="s">
        <v>1377</v>
      </c>
    </row>
    <row r="371" spans="1:10" s="234" customFormat="1" ht="56.25" x14ac:dyDescent="0.25">
      <c r="A371" s="239">
        <v>297</v>
      </c>
      <c r="B371" s="495" t="s">
        <v>1555</v>
      </c>
      <c r="C371" s="151" t="s">
        <v>1859</v>
      </c>
      <c r="D371" s="544" t="s">
        <v>90</v>
      </c>
      <c r="E371" s="151" t="s">
        <v>2</v>
      </c>
      <c r="F371" s="151" t="s">
        <v>1860</v>
      </c>
      <c r="G371" s="151">
        <v>10</v>
      </c>
      <c r="H371" s="224">
        <v>290000</v>
      </c>
      <c r="I371" s="151" t="s">
        <v>337</v>
      </c>
      <c r="J371" s="234" t="s">
        <v>1377</v>
      </c>
    </row>
    <row r="372" spans="1:10" s="234" customFormat="1" ht="18.75" x14ac:dyDescent="0.25">
      <c r="A372" s="239">
        <v>298</v>
      </c>
      <c r="B372" s="495" t="s">
        <v>1555</v>
      </c>
      <c r="C372" s="151" t="s">
        <v>1862</v>
      </c>
      <c r="D372" s="151" t="s">
        <v>875</v>
      </c>
      <c r="E372" s="151" t="s">
        <v>16</v>
      </c>
      <c r="F372" s="151" t="s">
        <v>1863</v>
      </c>
      <c r="G372" s="151">
        <v>10</v>
      </c>
      <c r="H372" s="498">
        <v>154000</v>
      </c>
      <c r="I372" s="151" t="s">
        <v>337</v>
      </c>
      <c r="J372" s="234" t="s">
        <v>1377</v>
      </c>
    </row>
    <row r="373" spans="1:10" s="234" customFormat="1" ht="56.25" x14ac:dyDescent="0.25">
      <c r="A373" s="239">
        <v>299</v>
      </c>
      <c r="B373" s="495" t="s">
        <v>1555</v>
      </c>
      <c r="C373" s="151" t="s">
        <v>1865</v>
      </c>
      <c r="D373" s="469" t="s">
        <v>17</v>
      </c>
      <c r="E373" s="151" t="s">
        <v>2</v>
      </c>
      <c r="F373" s="151" t="s">
        <v>1864</v>
      </c>
      <c r="G373" s="151">
        <v>5</v>
      </c>
      <c r="H373" s="498">
        <v>120000</v>
      </c>
      <c r="I373" s="151" t="s">
        <v>337</v>
      </c>
      <c r="J373" s="234" t="s">
        <v>1377</v>
      </c>
    </row>
    <row r="374" spans="1:10" s="233" customFormat="1" ht="18.75" x14ac:dyDescent="0.25">
      <c r="A374" s="239"/>
      <c r="B374" s="434" t="s">
        <v>1561</v>
      </c>
      <c r="C374" s="200" t="s">
        <v>1561</v>
      </c>
      <c r="D374" s="200"/>
      <c r="E374" s="200"/>
      <c r="F374" s="200"/>
      <c r="G374" s="430"/>
      <c r="H374" s="500"/>
      <c r="I374" s="200"/>
      <c r="J374" s="233" t="s">
        <v>1377</v>
      </c>
    </row>
    <row r="375" spans="1:10" s="234" customFormat="1" ht="37.5" x14ac:dyDescent="0.25">
      <c r="A375" s="239">
        <v>300</v>
      </c>
      <c r="B375" s="495" t="s">
        <v>1561</v>
      </c>
      <c r="C375" s="150" t="s">
        <v>1866</v>
      </c>
      <c r="D375" s="165" t="s">
        <v>482</v>
      </c>
      <c r="E375" s="150" t="s">
        <v>85</v>
      </c>
      <c r="F375" s="150" t="s">
        <v>17</v>
      </c>
      <c r="G375" s="150">
        <v>5</v>
      </c>
      <c r="H375" s="498">
        <v>100000</v>
      </c>
      <c r="I375" s="151"/>
      <c r="J375" s="234" t="s">
        <v>1377</v>
      </c>
    </row>
    <row r="376" spans="1:10" s="233" customFormat="1" ht="37.5" x14ac:dyDescent="0.25">
      <c r="A376" s="177"/>
      <c r="B376" s="434" t="s">
        <v>92</v>
      </c>
      <c r="C376" s="434" t="s">
        <v>2149</v>
      </c>
      <c r="D376" s="200"/>
      <c r="E376" s="200"/>
      <c r="F376" s="200"/>
      <c r="G376" s="430"/>
      <c r="H376" s="500"/>
      <c r="I376" s="569"/>
      <c r="J376" s="234" t="s">
        <v>1373</v>
      </c>
    </row>
    <row r="377" spans="1:10" s="558" customFormat="1" ht="18.75" x14ac:dyDescent="0.25">
      <c r="A377" s="239">
        <v>301</v>
      </c>
      <c r="B377" s="218" t="s">
        <v>2035</v>
      </c>
      <c r="C377" s="151" t="s">
        <v>2036</v>
      </c>
      <c r="D377" s="195" t="s">
        <v>2126</v>
      </c>
      <c r="E377" s="151" t="s">
        <v>29</v>
      </c>
      <c r="F377" s="151" t="s">
        <v>418</v>
      </c>
      <c r="G377" s="151">
        <v>2</v>
      </c>
      <c r="H377" s="196">
        <v>320000</v>
      </c>
      <c r="I377" s="151" t="s">
        <v>2039</v>
      </c>
      <c r="J377" s="558" t="s">
        <v>1373</v>
      </c>
    </row>
    <row r="378" spans="1:10" s="234" customFormat="1" ht="56.25" x14ac:dyDescent="0.25">
      <c r="A378" s="239">
        <v>302</v>
      </c>
      <c r="B378" s="495" t="s">
        <v>92</v>
      </c>
      <c r="C378" s="151" t="s">
        <v>2037</v>
      </c>
      <c r="D378" s="220" t="s">
        <v>2038</v>
      </c>
      <c r="E378" s="151" t="s">
        <v>14</v>
      </c>
      <c r="F378" s="151" t="s">
        <v>508</v>
      </c>
      <c r="G378" s="150">
        <v>10</v>
      </c>
      <c r="H378" s="498">
        <v>210000</v>
      </c>
      <c r="I378" s="151" t="s">
        <v>337</v>
      </c>
      <c r="J378" s="234" t="s">
        <v>1999</v>
      </c>
    </row>
    <row r="379" spans="1:10" s="234" customFormat="1" ht="37.5" x14ac:dyDescent="0.25">
      <c r="A379" s="239">
        <v>303</v>
      </c>
      <c r="B379" s="495" t="s">
        <v>92</v>
      </c>
      <c r="C379" s="150" t="s">
        <v>507</v>
      </c>
      <c r="D379" s="165" t="s">
        <v>935</v>
      </c>
      <c r="E379" s="150" t="s">
        <v>831</v>
      </c>
      <c r="F379" s="150" t="s">
        <v>473</v>
      </c>
      <c r="G379" s="150">
        <v>2</v>
      </c>
      <c r="H379" s="498">
        <v>200000</v>
      </c>
      <c r="I379" s="151" t="s">
        <v>337</v>
      </c>
      <c r="J379" s="234" t="s">
        <v>1373</v>
      </c>
    </row>
    <row r="380" spans="1:10" s="234" customFormat="1" ht="37.5" x14ac:dyDescent="0.25">
      <c r="A380" s="239">
        <v>304</v>
      </c>
      <c r="B380" s="495" t="s">
        <v>92</v>
      </c>
      <c r="C380" s="151" t="s">
        <v>833</v>
      </c>
      <c r="D380" s="165" t="s">
        <v>624</v>
      </c>
      <c r="E380" s="150" t="s">
        <v>834</v>
      </c>
      <c r="F380" s="150" t="s">
        <v>835</v>
      </c>
      <c r="G380" s="150">
        <v>12</v>
      </c>
      <c r="H380" s="224">
        <v>200000</v>
      </c>
      <c r="I380" s="151" t="s">
        <v>337</v>
      </c>
      <c r="J380" s="234" t="s">
        <v>1373</v>
      </c>
    </row>
    <row r="381" spans="1:10" s="234" customFormat="1" ht="37.5" x14ac:dyDescent="0.25">
      <c r="A381" s="239">
        <v>305</v>
      </c>
      <c r="B381" s="495" t="s">
        <v>92</v>
      </c>
      <c r="C381" s="150" t="s">
        <v>4</v>
      </c>
      <c r="D381" s="165" t="s">
        <v>836</v>
      </c>
      <c r="E381" s="150" t="s">
        <v>837</v>
      </c>
      <c r="F381" s="150" t="s">
        <v>838</v>
      </c>
      <c r="G381" s="150">
        <v>9</v>
      </c>
      <c r="H381" s="498">
        <v>400000</v>
      </c>
      <c r="I381" s="151" t="s">
        <v>337</v>
      </c>
      <c r="J381" s="234" t="s">
        <v>1373</v>
      </c>
    </row>
    <row r="382" spans="1:10" s="234" customFormat="1" ht="37.5" x14ac:dyDescent="0.25">
      <c r="A382" s="239">
        <v>306</v>
      </c>
      <c r="B382" s="495" t="s">
        <v>92</v>
      </c>
      <c r="C382" s="150" t="s">
        <v>2034</v>
      </c>
      <c r="D382" s="165" t="s">
        <v>2040</v>
      </c>
      <c r="E382" s="150" t="s">
        <v>18</v>
      </c>
      <c r="F382" s="150" t="s">
        <v>319</v>
      </c>
      <c r="G382" s="150">
        <v>8</v>
      </c>
      <c r="H382" s="224">
        <v>120000</v>
      </c>
      <c r="I382" s="151" t="s">
        <v>337</v>
      </c>
      <c r="J382" s="234" t="s">
        <v>1373</v>
      </c>
    </row>
    <row r="383" spans="1:10" s="233" customFormat="1" ht="37.5" x14ac:dyDescent="0.25">
      <c r="A383" s="177"/>
      <c r="B383" s="434" t="s">
        <v>1439</v>
      </c>
      <c r="C383" s="200" t="s">
        <v>2153</v>
      </c>
      <c r="D383" s="200"/>
      <c r="E383" s="200"/>
      <c r="F383" s="200"/>
      <c r="G383" s="430"/>
      <c r="H383" s="500"/>
      <c r="I383" s="568"/>
      <c r="J383" s="233" t="s">
        <v>1377</v>
      </c>
    </row>
    <row r="384" spans="1:10" s="234" customFormat="1" ht="37.5" x14ac:dyDescent="0.25">
      <c r="A384" s="239">
        <v>307</v>
      </c>
      <c r="B384" s="495" t="s">
        <v>1439</v>
      </c>
      <c r="C384" s="151" t="s">
        <v>2140</v>
      </c>
      <c r="D384" s="195" t="s">
        <v>947</v>
      </c>
      <c r="E384" s="151" t="s">
        <v>2141</v>
      </c>
      <c r="F384" s="151" t="s">
        <v>2142</v>
      </c>
      <c r="G384" s="151">
        <v>15</v>
      </c>
      <c r="H384" s="498">
        <v>250000</v>
      </c>
      <c r="I384" s="151" t="s">
        <v>337</v>
      </c>
      <c r="J384" s="234" t="s">
        <v>1377</v>
      </c>
    </row>
    <row r="385" spans="1:10" s="234" customFormat="1" ht="37.5" x14ac:dyDescent="0.25">
      <c r="A385" s="239">
        <v>308</v>
      </c>
      <c r="B385" s="495" t="s">
        <v>1439</v>
      </c>
      <c r="C385" s="496" t="s">
        <v>1868</v>
      </c>
      <c r="D385" s="195"/>
      <c r="E385" s="497" t="s">
        <v>2</v>
      </c>
      <c r="F385" s="151" t="s">
        <v>1867</v>
      </c>
      <c r="G385" s="197">
        <v>12</v>
      </c>
      <c r="H385" s="498">
        <v>190000</v>
      </c>
      <c r="I385" s="151" t="s">
        <v>337</v>
      </c>
      <c r="J385" s="234" t="s">
        <v>1377</v>
      </c>
    </row>
    <row r="386" spans="1:10" s="234" customFormat="1" ht="37.5" x14ac:dyDescent="0.25">
      <c r="A386" s="239">
        <v>309</v>
      </c>
      <c r="B386" s="495" t="s">
        <v>1439</v>
      </c>
      <c r="C386" s="151" t="s">
        <v>1869</v>
      </c>
      <c r="D386" s="195"/>
      <c r="E386" s="151" t="s">
        <v>16</v>
      </c>
      <c r="F386" s="151" t="s">
        <v>1867</v>
      </c>
      <c r="G386" s="151">
        <v>8</v>
      </c>
      <c r="H386" s="498">
        <v>90000</v>
      </c>
      <c r="I386" s="151" t="s">
        <v>337</v>
      </c>
      <c r="J386" s="234" t="s">
        <v>1377</v>
      </c>
    </row>
    <row r="387" spans="1:10" s="234" customFormat="1" ht="37.5" x14ac:dyDescent="0.25">
      <c r="A387" s="239">
        <v>310</v>
      </c>
      <c r="B387" s="495" t="s">
        <v>1439</v>
      </c>
      <c r="C387" s="166" t="s">
        <v>1870</v>
      </c>
      <c r="D387" s="220"/>
      <c r="E387" s="166" t="s">
        <v>33</v>
      </c>
      <c r="F387" s="166" t="s">
        <v>17</v>
      </c>
      <c r="G387" s="166">
        <v>6</v>
      </c>
      <c r="H387" s="498">
        <v>120000</v>
      </c>
      <c r="I387" s="151" t="s">
        <v>337</v>
      </c>
      <c r="J387" s="234" t="s">
        <v>1377</v>
      </c>
    </row>
    <row r="388" spans="1:10" s="233" customFormat="1" ht="37.5" x14ac:dyDescent="0.25">
      <c r="A388" s="177"/>
      <c r="B388" s="434" t="s">
        <v>276</v>
      </c>
      <c r="C388" s="434" t="s">
        <v>2146</v>
      </c>
      <c r="D388" s="200"/>
      <c r="E388" s="200"/>
      <c r="F388" s="200"/>
      <c r="G388" s="430"/>
      <c r="H388" s="500"/>
      <c r="I388" s="569"/>
      <c r="J388" s="234" t="s">
        <v>1373</v>
      </c>
    </row>
    <row r="389" spans="1:10" s="234" customFormat="1" ht="37.5" x14ac:dyDescent="0.25">
      <c r="A389" s="239">
        <v>311</v>
      </c>
      <c r="B389" s="495" t="s">
        <v>276</v>
      </c>
      <c r="C389" s="151" t="s">
        <v>73</v>
      </c>
      <c r="D389" s="220"/>
      <c r="E389" s="151" t="s">
        <v>2</v>
      </c>
      <c r="F389" s="151"/>
      <c r="G389" s="166">
        <v>21</v>
      </c>
      <c r="H389" s="498">
        <v>250000</v>
      </c>
      <c r="I389" s="151" t="s">
        <v>337</v>
      </c>
      <c r="J389" s="234" t="s">
        <v>1373</v>
      </c>
    </row>
    <row r="390" spans="1:10" s="234" customFormat="1" ht="37.5" x14ac:dyDescent="0.25">
      <c r="A390" s="239">
        <v>312</v>
      </c>
      <c r="B390" s="495" t="s">
        <v>276</v>
      </c>
      <c r="C390" s="151" t="s">
        <v>750</v>
      </c>
      <c r="D390" s="220"/>
      <c r="E390" s="151" t="s">
        <v>682</v>
      </c>
      <c r="F390" s="151"/>
      <c r="G390" s="166">
        <v>21</v>
      </c>
      <c r="H390" s="498">
        <v>200000</v>
      </c>
      <c r="I390" s="151" t="s">
        <v>337</v>
      </c>
      <c r="J390" s="234" t="s">
        <v>1373</v>
      </c>
    </row>
    <row r="391" spans="1:10" s="234" customFormat="1" ht="37.5" x14ac:dyDescent="0.25">
      <c r="A391" s="239">
        <v>313</v>
      </c>
      <c r="B391" s="495" t="s">
        <v>276</v>
      </c>
      <c r="C391" s="151" t="s">
        <v>751</v>
      </c>
      <c r="D391" s="220"/>
      <c r="E391" s="151" t="s">
        <v>0</v>
      </c>
      <c r="F391" s="151"/>
      <c r="G391" s="166">
        <v>12</v>
      </c>
      <c r="H391" s="498">
        <v>250000</v>
      </c>
      <c r="I391" s="151" t="s">
        <v>337</v>
      </c>
      <c r="J391" s="234" t="s">
        <v>1373</v>
      </c>
    </row>
    <row r="392" spans="1:10" s="234" customFormat="1" ht="37.5" x14ac:dyDescent="0.25">
      <c r="A392" s="239">
        <v>314</v>
      </c>
      <c r="B392" s="495" t="s">
        <v>276</v>
      </c>
      <c r="C392" s="151" t="s">
        <v>752</v>
      </c>
      <c r="D392" s="220"/>
      <c r="E392" s="151" t="s">
        <v>1</v>
      </c>
      <c r="F392" s="151"/>
      <c r="G392" s="166">
        <v>12</v>
      </c>
      <c r="H392" s="498">
        <v>200000</v>
      </c>
      <c r="I392" s="151" t="s">
        <v>337</v>
      </c>
      <c r="J392" s="234" t="s">
        <v>1373</v>
      </c>
    </row>
    <row r="393" spans="1:10" s="233" customFormat="1" ht="18.75" x14ac:dyDescent="0.25">
      <c r="A393" s="177"/>
      <c r="B393" s="240" t="s">
        <v>330</v>
      </c>
      <c r="C393" s="240" t="s">
        <v>330</v>
      </c>
      <c r="D393" s="502"/>
      <c r="E393" s="286"/>
      <c r="F393" s="286"/>
      <c r="G393" s="503"/>
      <c r="H393" s="504"/>
      <c r="I393" s="286"/>
      <c r="J393" s="233" t="s">
        <v>1374</v>
      </c>
    </row>
    <row r="394" spans="1:10" s="234" customFormat="1" ht="56.25" x14ac:dyDescent="0.25">
      <c r="A394" s="239">
        <v>315</v>
      </c>
      <c r="B394" s="505" t="s">
        <v>330</v>
      </c>
      <c r="C394" s="248" t="s">
        <v>633</v>
      </c>
      <c r="D394" s="251" t="s">
        <v>17</v>
      </c>
      <c r="E394" s="248" t="s">
        <v>17</v>
      </c>
      <c r="F394" s="248" t="s">
        <v>17</v>
      </c>
      <c r="G394" s="254">
        <v>24</v>
      </c>
      <c r="H394" s="506">
        <v>0</v>
      </c>
      <c r="I394" s="248" t="s">
        <v>337</v>
      </c>
      <c r="J394" s="234" t="s">
        <v>1374</v>
      </c>
    </row>
    <row r="395" spans="1:10" s="233" customFormat="1" ht="18.75" x14ac:dyDescent="0.25">
      <c r="A395" s="177"/>
      <c r="B395" s="240" t="s">
        <v>184</v>
      </c>
      <c r="C395" s="240" t="s">
        <v>2154</v>
      </c>
      <c r="D395" s="502"/>
      <c r="E395" s="286"/>
      <c r="F395" s="286"/>
      <c r="G395" s="503"/>
      <c r="H395" s="504"/>
      <c r="I395" s="567"/>
      <c r="J395" s="233" t="s">
        <v>1374</v>
      </c>
    </row>
    <row r="396" spans="1:10" s="234" customFormat="1" ht="56.25" x14ac:dyDescent="0.25">
      <c r="A396" s="239">
        <v>316</v>
      </c>
      <c r="B396" s="244" t="s">
        <v>184</v>
      </c>
      <c r="C396" s="248" t="s">
        <v>440</v>
      </c>
      <c r="D396" s="251" t="s">
        <v>1168</v>
      </c>
      <c r="E396" s="248" t="s">
        <v>16</v>
      </c>
      <c r="F396" s="248" t="s">
        <v>106</v>
      </c>
      <c r="G396" s="254">
        <v>12</v>
      </c>
      <c r="H396" s="506">
        <v>250000</v>
      </c>
      <c r="I396" s="248" t="s">
        <v>337</v>
      </c>
      <c r="J396" s="234" t="s">
        <v>1374</v>
      </c>
    </row>
    <row r="397" spans="1:10" s="234" customFormat="1" ht="37.5" x14ac:dyDescent="0.25">
      <c r="A397" s="239">
        <v>317</v>
      </c>
      <c r="B397" s="244" t="s">
        <v>184</v>
      </c>
      <c r="C397" s="248" t="s">
        <v>439</v>
      </c>
      <c r="D397" s="251" t="s">
        <v>1169</v>
      </c>
      <c r="E397" s="248" t="s">
        <v>0</v>
      </c>
      <c r="F397" s="248" t="s">
        <v>332</v>
      </c>
      <c r="G397" s="254">
        <v>2</v>
      </c>
      <c r="H397" s="506">
        <v>120000</v>
      </c>
      <c r="I397" s="248" t="s">
        <v>337</v>
      </c>
      <c r="J397" s="234" t="s">
        <v>1374</v>
      </c>
    </row>
    <row r="398" spans="1:10" s="234" customFormat="1" ht="37.5" x14ac:dyDescent="0.25">
      <c r="A398" s="239">
        <v>318</v>
      </c>
      <c r="B398" s="244" t="s">
        <v>184</v>
      </c>
      <c r="C398" s="248" t="s">
        <v>1170</v>
      </c>
      <c r="D398" s="251" t="s">
        <v>21</v>
      </c>
      <c r="E398" s="248" t="s">
        <v>0</v>
      </c>
      <c r="F398" s="248" t="s">
        <v>1171</v>
      </c>
      <c r="G398" s="254">
        <v>1</v>
      </c>
      <c r="H398" s="506">
        <v>50000</v>
      </c>
      <c r="I398" s="248" t="s">
        <v>337</v>
      </c>
      <c r="J398" s="234" t="s">
        <v>1374</v>
      </c>
    </row>
    <row r="399" spans="1:10" s="234" customFormat="1" ht="37.5" x14ac:dyDescent="0.25">
      <c r="A399" s="239">
        <v>319</v>
      </c>
      <c r="B399" s="244" t="s">
        <v>184</v>
      </c>
      <c r="C399" s="248" t="s">
        <v>1172</v>
      </c>
      <c r="D399" s="251" t="s">
        <v>54</v>
      </c>
      <c r="E399" s="248" t="s">
        <v>0</v>
      </c>
      <c r="F399" s="248" t="s">
        <v>107</v>
      </c>
      <c r="G399" s="254">
        <v>3</v>
      </c>
      <c r="H399" s="506">
        <v>80000</v>
      </c>
      <c r="I399" s="248" t="s">
        <v>337</v>
      </c>
      <c r="J399" s="234" t="s">
        <v>1374</v>
      </c>
    </row>
    <row r="400" spans="1:10" s="234" customFormat="1" ht="56.25" x14ac:dyDescent="0.25">
      <c r="A400" s="239">
        <v>320</v>
      </c>
      <c r="B400" s="244" t="s">
        <v>184</v>
      </c>
      <c r="C400" s="248" t="s">
        <v>1173</v>
      </c>
      <c r="D400" s="251" t="s">
        <v>1174</v>
      </c>
      <c r="E400" s="248" t="s">
        <v>18</v>
      </c>
      <c r="F400" s="248" t="s">
        <v>106</v>
      </c>
      <c r="G400" s="254">
        <v>5</v>
      </c>
      <c r="H400" s="506">
        <v>50000</v>
      </c>
      <c r="I400" s="248" t="s">
        <v>337</v>
      </c>
      <c r="J400" s="234" t="s">
        <v>1374</v>
      </c>
    </row>
    <row r="401" spans="1:10" s="234" customFormat="1" ht="37.5" x14ac:dyDescent="0.25">
      <c r="A401" s="239">
        <v>321</v>
      </c>
      <c r="B401" s="244" t="s">
        <v>184</v>
      </c>
      <c r="C401" s="248" t="s">
        <v>1175</v>
      </c>
      <c r="D401" s="251" t="s">
        <v>1176</v>
      </c>
      <c r="E401" s="248" t="s">
        <v>45</v>
      </c>
      <c r="F401" s="248" t="s">
        <v>17</v>
      </c>
      <c r="G401" s="254">
        <v>1</v>
      </c>
      <c r="H401" s="506">
        <v>20000</v>
      </c>
      <c r="I401" s="248" t="s">
        <v>337</v>
      </c>
      <c r="J401" s="234" t="s">
        <v>1374</v>
      </c>
    </row>
    <row r="402" spans="1:10" s="234" customFormat="1" ht="37.5" x14ac:dyDescent="0.25">
      <c r="A402" s="239">
        <v>322</v>
      </c>
      <c r="B402" s="244" t="s">
        <v>184</v>
      </c>
      <c r="C402" s="248" t="s">
        <v>1177</v>
      </c>
      <c r="D402" s="251" t="s">
        <v>1178</v>
      </c>
      <c r="E402" s="248" t="s">
        <v>6</v>
      </c>
      <c r="F402" s="248" t="s">
        <v>109</v>
      </c>
      <c r="G402" s="254">
        <v>14</v>
      </c>
      <c r="H402" s="506">
        <v>300000</v>
      </c>
      <c r="I402" s="248" t="s">
        <v>337</v>
      </c>
      <c r="J402" s="234" t="s">
        <v>1374</v>
      </c>
    </row>
    <row r="403" spans="1:10" s="234" customFormat="1" ht="37.5" x14ac:dyDescent="0.25">
      <c r="A403" s="239">
        <v>323</v>
      </c>
      <c r="B403" s="244" t="s">
        <v>184</v>
      </c>
      <c r="C403" s="248" t="s">
        <v>1179</v>
      </c>
      <c r="D403" s="251" t="s">
        <v>1180</v>
      </c>
      <c r="E403" s="248" t="s">
        <v>35</v>
      </c>
      <c r="F403" s="248" t="s">
        <v>333</v>
      </c>
      <c r="G403" s="254">
        <v>2</v>
      </c>
      <c r="H403" s="506">
        <v>200000</v>
      </c>
      <c r="I403" s="248" t="s">
        <v>337</v>
      </c>
      <c r="J403" s="234" t="s">
        <v>1374</v>
      </c>
    </row>
    <row r="404" spans="1:10" s="234" customFormat="1" ht="56.25" x14ac:dyDescent="0.25">
      <c r="A404" s="239">
        <v>324</v>
      </c>
      <c r="B404" s="244" t="s">
        <v>184</v>
      </c>
      <c r="C404" s="248" t="s">
        <v>1181</v>
      </c>
      <c r="D404" s="251" t="s">
        <v>1169</v>
      </c>
      <c r="E404" s="248" t="s">
        <v>12</v>
      </c>
      <c r="F404" s="248" t="s">
        <v>17</v>
      </c>
      <c r="G404" s="254">
        <v>2</v>
      </c>
      <c r="H404" s="506">
        <v>100000</v>
      </c>
      <c r="I404" s="248" t="s">
        <v>337</v>
      </c>
      <c r="J404" s="234" t="s">
        <v>1374</v>
      </c>
    </row>
    <row r="405" spans="1:10" s="234" customFormat="1" ht="56.25" x14ac:dyDescent="0.25">
      <c r="A405" s="239">
        <v>325</v>
      </c>
      <c r="B405" s="244" t="s">
        <v>184</v>
      </c>
      <c r="C405" s="248" t="s">
        <v>1182</v>
      </c>
      <c r="D405" s="251" t="s">
        <v>17</v>
      </c>
      <c r="E405" s="248" t="s">
        <v>17</v>
      </c>
      <c r="F405" s="248" t="s">
        <v>1183</v>
      </c>
      <c r="G405" s="254">
        <v>1</v>
      </c>
      <c r="H405" s="506">
        <v>16000</v>
      </c>
      <c r="I405" s="248" t="s">
        <v>337</v>
      </c>
      <c r="J405" s="234" t="s">
        <v>1374</v>
      </c>
    </row>
    <row r="406" spans="1:10" s="234" customFormat="1" ht="56.25" x14ac:dyDescent="0.25">
      <c r="A406" s="239">
        <v>326</v>
      </c>
      <c r="B406" s="244" t="s">
        <v>184</v>
      </c>
      <c r="C406" s="248" t="s">
        <v>1182</v>
      </c>
      <c r="D406" s="251" t="s">
        <v>17</v>
      </c>
      <c r="E406" s="248" t="s">
        <v>17</v>
      </c>
      <c r="F406" s="248" t="s">
        <v>1183</v>
      </c>
      <c r="G406" s="254">
        <v>1</v>
      </c>
      <c r="H406" s="506">
        <v>16000</v>
      </c>
      <c r="I406" s="248" t="s">
        <v>337</v>
      </c>
      <c r="J406" s="234" t="s">
        <v>1374</v>
      </c>
    </row>
    <row r="407" spans="1:10" s="234" customFormat="1" ht="56.25" x14ac:dyDescent="0.25">
      <c r="A407" s="239">
        <v>327</v>
      </c>
      <c r="B407" s="244" t="s">
        <v>184</v>
      </c>
      <c r="C407" s="248" t="s">
        <v>1182</v>
      </c>
      <c r="D407" s="251" t="s">
        <v>17</v>
      </c>
      <c r="E407" s="248" t="s">
        <v>17</v>
      </c>
      <c r="F407" s="248" t="s">
        <v>1183</v>
      </c>
      <c r="G407" s="254">
        <v>1</v>
      </c>
      <c r="H407" s="506">
        <v>16000</v>
      </c>
      <c r="I407" s="248" t="s">
        <v>337</v>
      </c>
      <c r="J407" s="234" t="s">
        <v>1374</v>
      </c>
    </row>
    <row r="408" spans="1:10" s="234" customFormat="1" ht="56.25" x14ac:dyDescent="0.25">
      <c r="A408" s="239">
        <v>328</v>
      </c>
      <c r="B408" s="244" t="s">
        <v>184</v>
      </c>
      <c r="C408" s="248" t="s">
        <v>1182</v>
      </c>
      <c r="D408" s="251" t="s">
        <v>17</v>
      </c>
      <c r="E408" s="248" t="s">
        <v>17</v>
      </c>
      <c r="F408" s="248" t="s">
        <v>1183</v>
      </c>
      <c r="G408" s="254">
        <v>1</v>
      </c>
      <c r="H408" s="506">
        <v>16000</v>
      </c>
      <c r="I408" s="248" t="s">
        <v>337</v>
      </c>
      <c r="J408" s="234" t="s">
        <v>1374</v>
      </c>
    </row>
    <row r="409" spans="1:10" s="234" customFormat="1" ht="56.25" x14ac:dyDescent="0.25">
      <c r="A409" s="239">
        <v>329</v>
      </c>
      <c r="B409" s="244" t="s">
        <v>184</v>
      </c>
      <c r="C409" s="248" t="s">
        <v>1182</v>
      </c>
      <c r="D409" s="251" t="s">
        <v>17</v>
      </c>
      <c r="E409" s="248" t="s">
        <v>17</v>
      </c>
      <c r="F409" s="248" t="s">
        <v>1183</v>
      </c>
      <c r="G409" s="254">
        <v>1</v>
      </c>
      <c r="H409" s="506">
        <v>16000</v>
      </c>
      <c r="I409" s="248" t="s">
        <v>337</v>
      </c>
      <c r="J409" s="234" t="s">
        <v>1374</v>
      </c>
    </row>
    <row r="410" spans="1:10" s="233" customFormat="1" ht="18.75" x14ac:dyDescent="0.25">
      <c r="A410" s="177"/>
      <c r="B410" s="240" t="s">
        <v>185</v>
      </c>
      <c r="C410" s="240" t="s">
        <v>2145</v>
      </c>
      <c r="D410" s="502"/>
      <c r="E410" s="286"/>
      <c r="F410" s="286"/>
      <c r="G410" s="503"/>
      <c r="H410" s="504"/>
      <c r="I410" s="567"/>
      <c r="J410" s="233" t="s">
        <v>1374</v>
      </c>
    </row>
    <row r="411" spans="1:10" s="234" customFormat="1" ht="56.25" x14ac:dyDescent="0.25">
      <c r="A411" s="239">
        <v>330</v>
      </c>
      <c r="B411" s="244" t="s">
        <v>185</v>
      </c>
      <c r="C411" s="248" t="s">
        <v>1134</v>
      </c>
      <c r="D411" s="251" t="s">
        <v>1135</v>
      </c>
      <c r="E411" s="248" t="s">
        <v>2</v>
      </c>
      <c r="F411" s="248" t="s">
        <v>434</v>
      </c>
      <c r="G411" s="254">
        <v>7</v>
      </c>
      <c r="H411" s="506">
        <v>250000</v>
      </c>
      <c r="I411" s="248" t="s">
        <v>337</v>
      </c>
      <c r="J411" s="234" t="s">
        <v>1374</v>
      </c>
    </row>
    <row r="412" spans="1:10" s="234" customFormat="1" ht="56.25" x14ac:dyDescent="0.25">
      <c r="A412" s="239">
        <v>331</v>
      </c>
      <c r="B412" s="244" t="s">
        <v>185</v>
      </c>
      <c r="C412" s="248" t="s">
        <v>1136</v>
      </c>
      <c r="D412" s="251" t="s">
        <v>1137</v>
      </c>
      <c r="E412" s="248" t="s">
        <v>2</v>
      </c>
      <c r="F412" s="248" t="s">
        <v>111</v>
      </c>
      <c r="G412" s="254">
        <v>7</v>
      </c>
      <c r="H412" s="506">
        <v>200000</v>
      </c>
      <c r="I412" s="248" t="s">
        <v>337</v>
      </c>
      <c r="J412" s="234" t="s">
        <v>1374</v>
      </c>
    </row>
    <row r="413" spans="1:10" s="234" customFormat="1" ht="56.25" x14ac:dyDescent="0.25">
      <c r="A413" s="239">
        <v>332</v>
      </c>
      <c r="B413" s="244" t="s">
        <v>185</v>
      </c>
      <c r="C413" s="248" t="s">
        <v>1138</v>
      </c>
      <c r="D413" s="251" t="s">
        <v>1139</v>
      </c>
      <c r="E413" s="248" t="s">
        <v>46</v>
      </c>
      <c r="F413" s="248" t="s">
        <v>106</v>
      </c>
      <c r="G413" s="254">
        <v>4</v>
      </c>
      <c r="H413" s="506">
        <v>250000</v>
      </c>
      <c r="I413" s="248" t="s">
        <v>337</v>
      </c>
      <c r="J413" s="234" t="s">
        <v>1374</v>
      </c>
    </row>
    <row r="414" spans="1:10" s="234" customFormat="1" ht="56.25" x14ac:dyDescent="0.25">
      <c r="A414" s="239">
        <v>333</v>
      </c>
      <c r="B414" s="244" t="s">
        <v>185</v>
      </c>
      <c r="C414" s="248" t="s">
        <v>1140</v>
      </c>
      <c r="D414" s="251" t="s">
        <v>17</v>
      </c>
      <c r="E414" s="251" t="s">
        <v>17</v>
      </c>
      <c r="F414" s="248" t="s">
        <v>17</v>
      </c>
      <c r="G414" s="254">
        <v>1</v>
      </c>
      <c r="H414" s="506">
        <v>180000</v>
      </c>
      <c r="I414" s="248" t="s">
        <v>337</v>
      </c>
      <c r="J414" s="234" t="s">
        <v>1374</v>
      </c>
    </row>
    <row r="415" spans="1:10" s="234" customFormat="1" ht="60" customHeight="1" x14ac:dyDescent="0.25">
      <c r="A415" s="239">
        <v>334</v>
      </c>
      <c r="B415" s="244" t="s">
        <v>185</v>
      </c>
      <c r="C415" s="248" t="s">
        <v>1141</v>
      </c>
      <c r="D415" s="251" t="s">
        <v>17</v>
      </c>
      <c r="E415" s="251" t="s">
        <v>17</v>
      </c>
      <c r="F415" s="248" t="s">
        <v>17</v>
      </c>
      <c r="G415" s="254">
        <v>1</v>
      </c>
      <c r="H415" s="506">
        <v>180000</v>
      </c>
      <c r="I415" s="248" t="s">
        <v>337</v>
      </c>
      <c r="J415" s="234" t="s">
        <v>1374</v>
      </c>
    </row>
    <row r="416" spans="1:10" s="234" customFormat="1" ht="18.75" x14ac:dyDescent="0.25">
      <c r="A416" s="239">
        <v>335</v>
      </c>
      <c r="B416" s="244" t="s">
        <v>185</v>
      </c>
      <c r="C416" s="150" t="s">
        <v>1755</v>
      </c>
      <c r="D416" s="514" t="s">
        <v>1756</v>
      </c>
      <c r="E416" s="150" t="s">
        <v>18</v>
      </c>
      <c r="F416" s="150" t="s">
        <v>1757</v>
      </c>
      <c r="G416" s="150">
        <v>10</v>
      </c>
      <c r="H416" s="224">
        <v>120000</v>
      </c>
      <c r="I416" s="151" t="s">
        <v>337</v>
      </c>
      <c r="J416" s="234" t="s">
        <v>1377</v>
      </c>
    </row>
    <row r="417" spans="2:9" s="57" customFormat="1" ht="18.75" x14ac:dyDescent="0.25">
      <c r="B417" s="580"/>
      <c r="C417" s="581"/>
      <c r="D417" s="582"/>
      <c r="E417" s="581"/>
      <c r="F417" s="581"/>
      <c r="G417" s="583"/>
      <c r="H417" s="583" t="e">
        <f>#REF!+'2.1'!#REF!</f>
        <v>#REF!</v>
      </c>
      <c r="I417" s="581"/>
    </row>
    <row r="418" spans="2:9" hidden="1" x14ac:dyDescent="0.25"/>
    <row r="419" spans="2:9" hidden="1" x14ac:dyDescent="0.25"/>
  </sheetData>
  <autoFilter ref="B3:J417"/>
  <sortState ref="B4:K848">
    <sortCondition ref="B848"/>
  </sortState>
  <mergeCells count="1">
    <mergeCell ref="B1:G1"/>
  </mergeCells>
  <pageMargins left="0.23622047244094491" right="0" top="0.74803149606299213" bottom="0" header="0" footer="0"/>
  <pageSetup paperSize="9" scale="73" orientation="landscape" r:id="rId1"/>
  <colBreaks count="1" manualBreakCount="1">
    <brk id="9" max="1048575" man="1"/>
  </colBreaks>
  <ignoredErrors>
    <ignoredError sqref="D31:D3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zoomScale="85" zoomScaleNormal="85" workbookViewId="0">
      <selection activeCell="G4" sqref="G1:H1048576"/>
    </sheetView>
  </sheetViews>
  <sheetFormatPr defaultRowHeight="15" outlineLevelCol="1" x14ac:dyDescent="0.25"/>
  <cols>
    <col min="1" max="1" width="5.42578125" customWidth="1"/>
    <col min="2" max="2" width="70.42578125" customWidth="1"/>
    <col min="3" max="3" width="12.140625" style="46" customWidth="1"/>
    <col min="4" max="4" width="11.140625" customWidth="1"/>
    <col min="5" max="5" width="15.5703125" customWidth="1"/>
    <col min="6" max="6" width="10.28515625" customWidth="1"/>
    <col min="7" max="7" width="26.7109375" customWidth="1"/>
    <col min="8" max="8" width="13.7109375" hidden="1" customWidth="1" outlineLevel="1"/>
    <col min="9" max="9" width="9.140625" hidden="1" customWidth="1" outlineLevel="1"/>
    <col min="10" max="15" width="0" hidden="1" customWidth="1" outlineLevel="1"/>
    <col min="16" max="16" width="15.140625" hidden="1" customWidth="1" outlineLevel="1"/>
    <col min="17" max="22" width="0" hidden="1" customWidth="1" outlineLevel="1"/>
    <col min="23" max="23" width="0" hidden="1" customWidth="1"/>
  </cols>
  <sheetData>
    <row r="1" spans="1:22" ht="15.75" x14ac:dyDescent="0.3">
      <c r="A1" s="617" t="s">
        <v>296</v>
      </c>
      <c r="B1" s="618"/>
      <c r="C1" s="618"/>
      <c r="D1" s="618"/>
      <c r="E1" s="618"/>
      <c r="F1" s="618"/>
      <c r="G1" s="61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22" ht="18.75" x14ac:dyDescent="0.3">
      <c r="A2" s="603" t="s">
        <v>297</v>
      </c>
      <c r="B2" s="603"/>
      <c r="C2" s="603"/>
      <c r="D2" s="603"/>
      <c r="E2" s="603"/>
      <c r="F2" s="603"/>
      <c r="G2" s="603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1:22" ht="21" customHeight="1" x14ac:dyDescent="0.3">
      <c r="A3" s="603" t="s">
        <v>1906</v>
      </c>
      <c r="B3" s="619"/>
      <c r="C3" s="619"/>
      <c r="D3" s="619"/>
      <c r="E3" s="619"/>
      <c r="F3" s="619"/>
      <c r="G3" s="619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</row>
    <row r="4" spans="1:22" ht="21" customHeight="1" x14ac:dyDescent="0.3">
      <c r="A4" s="30"/>
      <c r="B4" s="31"/>
      <c r="C4" s="49"/>
      <c r="D4" s="31"/>
      <c r="E4" s="31"/>
      <c r="F4" s="31"/>
      <c r="G4" s="31"/>
      <c r="H4" s="328">
        <f>SUBTOTAL(9,H7:H12)</f>
        <v>151453.76000000001</v>
      </c>
      <c r="I4" s="328">
        <f t="shared" ref="I4:P4" si="0">SUBTOTAL(9,I7:I12)</f>
        <v>102560</v>
      </c>
      <c r="J4" s="328">
        <f t="shared" si="0"/>
        <v>27793.760000000002</v>
      </c>
      <c r="K4" s="328">
        <f t="shared" si="0"/>
        <v>0</v>
      </c>
      <c r="L4" s="328">
        <f t="shared" si="0"/>
        <v>15200</v>
      </c>
      <c r="M4" s="328">
        <f t="shared" si="0"/>
        <v>0</v>
      </c>
      <c r="N4" s="328">
        <f t="shared" si="0"/>
        <v>0</v>
      </c>
      <c r="O4" s="328">
        <f t="shared" si="0"/>
        <v>0</v>
      </c>
      <c r="P4" s="328">
        <f t="shared" si="0"/>
        <v>900</v>
      </c>
      <c r="Q4" s="328"/>
      <c r="R4" s="328"/>
      <c r="S4" s="328"/>
      <c r="T4" s="328"/>
      <c r="U4" s="328"/>
      <c r="V4" s="328"/>
    </row>
    <row r="5" spans="1:22" ht="110.25" x14ac:dyDescent="0.25">
      <c r="A5" s="20" t="s">
        <v>117</v>
      </c>
      <c r="B5" s="13" t="s">
        <v>118</v>
      </c>
      <c r="C5" s="38" t="s">
        <v>119</v>
      </c>
      <c r="D5" s="13" t="s">
        <v>120</v>
      </c>
      <c r="E5" s="13" t="s">
        <v>121</v>
      </c>
      <c r="F5" s="12" t="s">
        <v>394</v>
      </c>
      <c r="G5" s="13" t="s">
        <v>336</v>
      </c>
      <c r="H5" s="306" t="s">
        <v>1928</v>
      </c>
      <c r="I5" s="13" t="s">
        <v>1915</v>
      </c>
      <c r="J5" s="13" t="s">
        <v>1916</v>
      </c>
      <c r="K5" s="13" t="s">
        <v>1929</v>
      </c>
      <c r="L5" s="13" t="s">
        <v>1917</v>
      </c>
      <c r="M5" s="13" t="s">
        <v>1920</v>
      </c>
      <c r="N5" s="13" t="s">
        <v>1918</v>
      </c>
      <c r="O5" s="13" t="s">
        <v>1919</v>
      </c>
      <c r="P5" s="13" t="s">
        <v>1921</v>
      </c>
      <c r="Q5" s="314" t="s">
        <v>1922</v>
      </c>
      <c r="R5" s="312" t="s">
        <v>1923</v>
      </c>
      <c r="S5" s="313" t="s">
        <v>1924</v>
      </c>
      <c r="T5" s="312" t="s">
        <v>1925</v>
      </c>
      <c r="U5" s="312" t="s">
        <v>1926</v>
      </c>
      <c r="V5" s="13" t="s">
        <v>1927</v>
      </c>
    </row>
    <row r="6" spans="1:22" ht="18.75" x14ac:dyDescent="0.3">
      <c r="A6" s="329">
        <v>1</v>
      </c>
      <c r="B6" s="23" t="s">
        <v>1873</v>
      </c>
      <c r="C6" s="11" t="s">
        <v>21</v>
      </c>
      <c r="D6" s="15" t="s">
        <v>895</v>
      </c>
      <c r="E6" s="7" t="s">
        <v>47</v>
      </c>
      <c r="F6" s="7">
        <v>60</v>
      </c>
      <c r="G6" s="55" t="s">
        <v>1874</v>
      </c>
      <c r="H6" s="307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</row>
    <row r="7" spans="1:22" ht="150" x14ac:dyDescent="0.3">
      <c r="A7" s="329">
        <v>2</v>
      </c>
      <c r="B7" s="69" t="s">
        <v>1875</v>
      </c>
      <c r="C7" s="295">
        <v>21</v>
      </c>
      <c r="D7" s="6" t="s">
        <v>16</v>
      </c>
      <c r="E7" s="6" t="s">
        <v>47</v>
      </c>
      <c r="F7" s="6">
        <v>120</v>
      </c>
      <c r="G7" s="55" t="s">
        <v>1876</v>
      </c>
      <c r="H7" s="308">
        <f>SUM(I7:Q7)</f>
        <v>49773.760000000002</v>
      </c>
      <c r="I7" s="330">
        <v>22560</v>
      </c>
      <c r="J7" s="330">
        <f>I7*27.1%</f>
        <v>6113.76</v>
      </c>
      <c r="K7" s="330"/>
      <c r="L7" s="330">
        <v>15200</v>
      </c>
      <c r="M7" s="330"/>
      <c r="N7" s="330"/>
      <c r="O7" s="330"/>
      <c r="P7" s="330">
        <v>900</v>
      </c>
      <c r="Q7" s="330">
        <f>R7*700+S7*72+T7*8+U7*10</f>
        <v>5000</v>
      </c>
      <c r="R7" s="330">
        <v>2</v>
      </c>
      <c r="S7" s="330">
        <v>48</v>
      </c>
      <c r="T7" s="330">
        <v>8</v>
      </c>
      <c r="U7" s="330">
        <v>8</v>
      </c>
      <c r="V7" s="330" t="s">
        <v>1975</v>
      </c>
    </row>
    <row r="8" spans="1:22" ht="20.25" x14ac:dyDescent="0.3">
      <c r="A8" s="329">
        <v>3</v>
      </c>
      <c r="B8" s="23" t="s">
        <v>1951</v>
      </c>
      <c r="C8" s="10" t="s">
        <v>253</v>
      </c>
      <c r="D8" s="7" t="s">
        <v>220</v>
      </c>
      <c r="E8" s="1" t="s">
        <v>307</v>
      </c>
      <c r="F8" s="7">
        <v>100</v>
      </c>
      <c r="G8" s="55" t="s">
        <v>1874</v>
      </c>
      <c r="H8" s="308">
        <f t="shared" ref="H8:H12" si="1">SUM(I8:Q8)</f>
        <v>50840</v>
      </c>
      <c r="I8" s="331">
        <v>40000</v>
      </c>
      <c r="J8" s="330">
        <f t="shared" ref="J8:J12" si="2">I8*27.1%</f>
        <v>10840</v>
      </c>
      <c r="K8" s="331"/>
      <c r="L8" s="331"/>
      <c r="M8" s="331"/>
      <c r="N8" s="331"/>
      <c r="O8" s="331"/>
      <c r="P8" s="331"/>
      <c r="Q8" s="330">
        <f t="shared" ref="Q8:Q12" si="3">R8*700+S8*72+T8*8+U8*10</f>
        <v>0</v>
      </c>
      <c r="R8" s="331"/>
      <c r="S8" s="331"/>
      <c r="T8" s="331"/>
      <c r="U8" s="331"/>
      <c r="V8" s="331"/>
    </row>
    <row r="9" spans="1:22" ht="47.25" x14ac:dyDescent="0.3">
      <c r="A9" s="329">
        <v>4</v>
      </c>
      <c r="B9" s="23" t="s">
        <v>1877</v>
      </c>
      <c r="C9" s="10">
        <v>30</v>
      </c>
      <c r="D9" s="7" t="s">
        <v>1</v>
      </c>
      <c r="E9" s="7" t="s">
        <v>455</v>
      </c>
      <c r="F9" s="7">
        <v>120</v>
      </c>
      <c r="G9" s="55" t="s">
        <v>454</v>
      </c>
      <c r="H9" s="308">
        <f t="shared" si="1"/>
        <v>0</v>
      </c>
      <c r="I9" s="331"/>
      <c r="J9" s="330">
        <f t="shared" si="2"/>
        <v>0</v>
      </c>
      <c r="K9" s="331"/>
      <c r="L9" s="331"/>
      <c r="M9" s="331"/>
      <c r="N9" s="331"/>
      <c r="O9" s="331"/>
      <c r="P9" s="331"/>
      <c r="Q9" s="330">
        <f t="shared" si="3"/>
        <v>0</v>
      </c>
      <c r="R9" s="331"/>
      <c r="S9" s="331"/>
      <c r="T9" s="331"/>
      <c r="U9" s="331"/>
      <c r="V9" s="331"/>
    </row>
    <row r="10" spans="1:22" ht="32.25" x14ac:dyDescent="0.3">
      <c r="A10" s="329">
        <v>5</v>
      </c>
      <c r="B10" s="8" t="s">
        <v>351</v>
      </c>
      <c r="C10" s="10">
        <v>21</v>
      </c>
      <c r="D10" s="7" t="s">
        <v>788</v>
      </c>
      <c r="E10" s="7" t="s">
        <v>47</v>
      </c>
      <c r="F10" s="7">
        <v>150</v>
      </c>
      <c r="G10" s="55" t="s">
        <v>1876</v>
      </c>
      <c r="H10" s="308">
        <f t="shared" si="1"/>
        <v>50840</v>
      </c>
      <c r="I10" s="331">
        <v>40000</v>
      </c>
      <c r="J10" s="330">
        <f t="shared" si="2"/>
        <v>10840</v>
      </c>
      <c r="K10" s="331"/>
      <c r="L10" s="331"/>
      <c r="M10" s="331"/>
      <c r="N10" s="331"/>
      <c r="O10" s="331"/>
      <c r="P10" s="331"/>
      <c r="Q10" s="330">
        <f t="shared" si="3"/>
        <v>0</v>
      </c>
      <c r="R10" s="331"/>
      <c r="S10" s="331"/>
      <c r="T10" s="331"/>
      <c r="U10" s="331"/>
      <c r="V10" s="331"/>
    </row>
    <row r="11" spans="1:22" ht="48.75" customHeight="1" x14ac:dyDescent="0.3">
      <c r="A11" s="329">
        <v>6</v>
      </c>
      <c r="B11" s="8" t="s">
        <v>1878</v>
      </c>
      <c r="C11" s="10">
        <v>18</v>
      </c>
      <c r="D11" s="7" t="s">
        <v>35</v>
      </c>
      <c r="E11" s="7" t="s">
        <v>47</v>
      </c>
      <c r="F11" s="7">
        <v>100</v>
      </c>
      <c r="G11" s="55" t="s">
        <v>1879</v>
      </c>
      <c r="H11" s="308">
        <f t="shared" si="1"/>
        <v>0</v>
      </c>
      <c r="I11" s="331"/>
      <c r="J11" s="330">
        <f t="shared" si="2"/>
        <v>0</v>
      </c>
      <c r="K11" s="331"/>
      <c r="L11" s="331"/>
      <c r="M11" s="331"/>
      <c r="N11" s="331"/>
      <c r="O11" s="331"/>
      <c r="P11" s="331"/>
      <c r="Q11" s="330">
        <f t="shared" si="3"/>
        <v>0</v>
      </c>
      <c r="R11" s="331"/>
      <c r="S11" s="331"/>
      <c r="T11" s="331"/>
      <c r="U11" s="331"/>
      <c r="V11" s="331"/>
    </row>
    <row r="12" spans="1:22" ht="42" customHeight="1" x14ac:dyDescent="0.3">
      <c r="A12" s="329">
        <v>7</v>
      </c>
      <c r="B12" s="23" t="s">
        <v>1880</v>
      </c>
      <c r="C12" s="296" t="s">
        <v>1881</v>
      </c>
      <c r="D12" s="7" t="s">
        <v>1882</v>
      </c>
      <c r="E12" s="1" t="s">
        <v>307</v>
      </c>
      <c r="F12" s="7">
        <v>150</v>
      </c>
      <c r="G12" s="55" t="s">
        <v>1883</v>
      </c>
      <c r="H12" s="308">
        <f t="shared" si="1"/>
        <v>0</v>
      </c>
      <c r="I12" s="331"/>
      <c r="J12" s="330">
        <f t="shared" si="2"/>
        <v>0</v>
      </c>
      <c r="K12" s="331"/>
      <c r="L12" s="331"/>
      <c r="M12" s="331"/>
      <c r="N12" s="331"/>
      <c r="O12" s="331"/>
      <c r="P12" s="331"/>
      <c r="Q12" s="330">
        <f t="shared" si="3"/>
        <v>0</v>
      </c>
      <c r="R12" s="331"/>
      <c r="S12" s="331"/>
      <c r="T12" s="331"/>
      <c r="U12" s="331"/>
      <c r="V12" s="331"/>
    </row>
    <row r="13" spans="1:22" ht="15.75" hidden="1" x14ac:dyDescent="0.25">
      <c r="A13" s="328"/>
      <c r="B13" s="328"/>
      <c r="C13" s="332"/>
      <c r="D13" s="328"/>
      <c r="E13" s="7" t="s">
        <v>551</v>
      </c>
      <c r="F13" s="331">
        <f>SUBTOTAL(9,F6:F12)</f>
        <v>800</v>
      </c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</row>
  </sheetData>
  <autoFilter ref="A5:V12"/>
  <mergeCells count="3">
    <mergeCell ref="A1:G1"/>
    <mergeCell ref="A2:G2"/>
    <mergeCell ref="A3:G3"/>
  </mergeCells>
  <pageMargins left="0.23622047244094491" right="0" top="0.74803149606299213" bottom="0" header="0" footer="0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opLeftCell="A10" zoomScaleNormal="100" workbookViewId="0">
      <selection activeCell="G10" sqref="G1:H1048576"/>
    </sheetView>
  </sheetViews>
  <sheetFormatPr defaultRowHeight="15" outlineLevelCol="1" x14ac:dyDescent="0.25"/>
  <cols>
    <col min="1" max="1" width="5.5703125" style="26" customWidth="1"/>
    <col min="2" max="2" width="67" style="37" customWidth="1"/>
    <col min="3" max="3" width="17.140625" style="26" customWidth="1"/>
    <col min="4" max="4" width="9.7109375" style="26" customWidth="1"/>
    <col min="5" max="5" width="13.140625" style="26" customWidth="1"/>
    <col min="6" max="6" width="9.28515625" style="39" customWidth="1"/>
    <col min="7" max="7" width="15.140625" customWidth="1"/>
    <col min="8" max="21" width="0" hidden="1" customWidth="1" outlineLevel="1"/>
    <col min="22" max="22" width="0" style="328" hidden="1" customWidth="1" outlineLevel="1"/>
    <col min="23" max="23" width="9.140625" collapsed="1"/>
  </cols>
  <sheetData>
    <row r="1" spans="1:22" ht="35.25" customHeight="1" x14ac:dyDescent="0.3">
      <c r="A1" s="603" t="s">
        <v>325</v>
      </c>
      <c r="B1" s="619"/>
      <c r="C1" s="619"/>
      <c r="D1" s="619"/>
      <c r="E1" s="619"/>
      <c r="F1" s="622"/>
      <c r="G1" s="619"/>
    </row>
    <row r="2" spans="1:22" ht="17.25" customHeight="1" x14ac:dyDescent="0.3">
      <c r="A2" s="28"/>
      <c r="B2" s="44"/>
      <c r="C2" s="43"/>
      <c r="D2" s="43"/>
      <c r="E2" s="43"/>
      <c r="F2" s="50"/>
      <c r="G2" s="29"/>
      <c r="H2" t="e">
        <f>SUBTOTAL(9,#REF!)</f>
        <v>#REF!</v>
      </c>
      <c r="I2" t="e">
        <f>SUBTOTAL(9,#REF!)</f>
        <v>#REF!</v>
      </c>
      <c r="J2" t="e">
        <f>SUBTOTAL(9,#REF!)</f>
        <v>#REF!</v>
      </c>
      <c r="K2" t="e">
        <f>SUBTOTAL(9,#REF!)</f>
        <v>#REF!</v>
      </c>
      <c r="L2" t="e">
        <f>SUBTOTAL(9,#REF!)</f>
        <v>#REF!</v>
      </c>
      <c r="M2" t="e">
        <f>SUBTOTAL(9,#REF!)</f>
        <v>#REF!</v>
      </c>
      <c r="N2" t="e">
        <f>SUBTOTAL(9,#REF!)</f>
        <v>#REF!</v>
      </c>
      <c r="O2" t="e">
        <f>SUBTOTAL(9,#REF!)</f>
        <v>#REF!</v>
      </c>
      <c r="P2" t="e">
        <f>SUBTOTAL(9,#REF!)</f>
        <v>#REF!</v>
      </c>
      <c r="Q2" t="e">
        <f>SUBTOTAL(9,#REF!)</f>
        <v>#REF!</v>
      </c>
    </row>
    <row r="3" spans="1:22" ht="110.25" x14ac:dyDescent="0.25">
      <c r="A3" s="20" t="s">
        <v>117</v>
      </c>
      <c r="B3" s="13" t="s">
        <v>118</v>
      </c>
      <c r="C3" s="12" t="s">
        <v>119</v>
      </c>
      <c r="D3" s="13" t="s">
        <v>120</v>
      </c>
      <c r="E3" s="13" t="s">
        <v>121</v>
      </c>
      <c r="F3" s="38" t="s">
        <v>122</v>
      </c>
      <c r="G3" s="13" t="s">
        <v>336</v>
      </c>
      <c r="H3" s="306" t="s">
        <v>1928</v>
      </c>
      <c r="I3" s="13" t="s">
        <v>1915</v>
      </c>
      <c r="J3" s="13" t="s">
        <v>1916</v>
      </c>
      <c r="K3" s="13" t="s">
        <v>1929</v>
      </c>
      <c r="L3" s="13" t="s">
        <v>1917</v>
      </c>
      <c r="M3" s="13" t="s">
        <v>1920</v>
      </c>
      <c r="N3" s="13" t="s">
        <v>1918</v>
      </c>
      <c r="O3" s="13" t="s">
        <v>1919</v>
      </c>
      <c r="P3" s="13" t="s">
        <v>1921</v>
      </c>
      <c r="Q3" s="314" t="s">
        <v>1922</v>
      </c>
      <c r="R3" s="312" t="s">
        <v>1923</v>
      </c>
      <c r="S3" s="313" t="s">
        <v>1924</v>
      </c>
      <c r="T3" s="312" t="s">
        <v>1925</v>
      </c>
      <c r="U3" s="312" t="s">
        <v>1932</v>
      </c>
      <c r="V3" s="13" t="s">
        <v>1927</v>
      </c>
    </row>
    <row r="4" spans="1:22" ht="15.75" customHeight="1" x14ac:dyDescent="0.3">
      <c r="A4" s="621" t="s">
        <v>298</v>
      </c>
      <c r="B4" s="621"/>
      <c r="C4" s="621"/>
      <c r="D4" s="621"/>
      <c r="E4" s="621"/>
      <c r="F4" s="106"/>
      <c r="G4" s="564"/>
      <c r="H4" s="309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30"/>
    </row>
    <row r="5" spans="1:22" ht="31.5" x14ac:dyDescent="0.3">
      <c r="A5" s="22">
        <v>1</v>
      </c>
      <c r="B5" s="24" t="s">
        <v>2057</v>
      </c>
      <c r="C5" s="14">
        <v>4</v>
      </c>
      <c r="D5" s="17" t="s">
        <v>13</v>
      </c>
      <c r="E5" s="14" t="s">
        <v>47</v>
      </c>
      <c r="F5" s="45">
        <v>70</v>
      </c>
      <c r="G5" s="52" t="s">
        <v>337</v>
      </c>
      <c r="H5" s="308">
        <f>SUM(I5:Q5)</f>
        <v>0</v>
      </c>
      <c r="I5" s="303"/>
      <c r="J5" s="303">
        <f>I5*27.1%</f>
        <v>0</v>
      </c>
      <c r="K5" s="303"/>
      <c r="L5" s="303"/>
      <c r="M5" s="303"/>
      <c r="N5" s="303"/>
      <c r="O5" s="303"/>
      <c r="P5" s="303"/>
      <c r="Q5" s="303">
        <f>R5*700+S5*72+T5*8+U5*10</f>
        <v>0</v>
      </c>
      <c r="R5" s="303"/>
      <c r="S5" s="303"/>
      <c r="T5" s="303"/>
      <c r="U5" s="303"/>
      <c r="V5" s="330"/>
    </row>
    <row r="6" spans="1:22" ht="20.25" x14ac:dyDescent="0.3">
      <c r="A6" s="22">
        <v>2</v>
      </c>
      <c r="B6" s="24" t="s">
        <v>2058</v>
      </c>
      <c r="C6" s="14" t="s">
        <v>17</v>
      </c>
      <c r="D6" s="17" t="s">
        <v>0</v>
      </c>
      <c r="E6" s="14" t="s">
        <v>47</v>
      </c>
      <c r="F6" s="45">
        <v>80</v>
      </c>
      <c r="G6" s="51" t="s">
        <v>337</v>
      </c>
      <c r="H6" s="308">
        <f t="shared" ref="H6:H34" si="0">SUM(I6:Q6)</f>
        <v>0</v>
      </c>
      <c r="I6" s="343"/>
      <c r="J6" s="303">
        <f t="shared" ref="J6:J32" si="1">I6*27.1%</f>
        <v>0</v>
      </c>
      <c r="K6" s="343"/>
      <c r="L6" s="343"/>
      <c r="M6" s="343"/>
      <c r="N6" s="343"/>
      <c r="O6" s="343"/>
      <c r="P6" s="343"/>
      <c r="Q6" s="303">
        <f t="shared" ref="Q6:Q34" si="2">R6*700+S6*72+T6*8+U6*10</f>
        <v>0</v>
      </c>
      <c r="R6" s="343"/>
      <c r="S6" s="343"/>
      <c r="T6" s="343"/>
      <c r="U6" s="343"/>
      <c r="V6" s="331"/>
    </row>
    <row r="7" spans="1:22" ht="20.25" x14ac:dyDescent="0.3">
      <c r="A7" s="22">
        <v>3</v>
      </c>
      <c r="B7" s="24" t="s">
        <v>303</v>
      </c>
      <c r="C7" s="3" t="s">
        <v>17</v>
      </c>
      <c r="D7" s="17" t="s">
        <v>16</v>
      </c>
      <c r="E7" s="14" t="s">
        <v>47</v>
      </c>
      <c r="F7" s="45">
        <v>40</v>
      </c>
      <c r="G7" s="51" t="s">
        <v>337</v>
      </c>
      <c r="H7" s="380">
        <f t="shared" si="0"/>
        <v>0</v>
      </c>
      <c r="I7" s="343"/>
      <c r="J7" s="303">
        <f t="shared" si="1"/>
        <v>0</v>
      </c>
      <c r="K7" s="343"/>
      <c r="L7" s="343"/>
      <c r="M7" s="343"/>
      <c r="N7" s="343"/>
      <c r="O7" s="343"/>
      <c r="P7" s="343"/>
      <c r="Q7" s="303">
        <f t="shared" si="2"/>
        <v>0</v>
      </c>
      <c r="R7" s="343"/>
      <c r="S7" s="343"/>
      <c r="T7" s="343"/>
      <c r="U7" s="343"/>
      <c r="V7" s="331"/>
    </row>
    <row r="8" spans="1:22" ht="20.25" x14ac:dyDescent="0.3">
      <c r="A8" s="22">
        <v>4</v>
      </c>
      <c r="B8" s="24" t="s">
        <v>640</v>
      </c>
      <c r="C8" s="2">
        <v>27</v>
      </c>
      <c r="D8" s="6" t="s">
        <v>0</v>
      </c>
      <c r="E8" s="1" t="s">
        <v>47</v>
      </c>
      <c r="F8" s="2">
        <v>70</v>
      </c>
      <c r="G8" s="51" t="s">
        <v>337</v>
      </c>
      <c r="H8" s="381">
        <f t="shared" si="0"/>
        <v>0</v>
      </c>
      <c r="I8" s="343"/>
      <c r="J8" s="303">
        <f t="shared" si="1"/>
        <v>0</v>
      </c>
      <c r="K8" s="343"/>
      <c r="L8" s="343"/>
      <c r="M8" s="343"/>
      <c r="N8" s="343"/>
      <c r="O8" s="343"/>
      <c r="P8" s="343"/>
      <c r="Q8" s="303">
        <f t="shared" si="2"/>
        <v>0</v>
      </c>
      <c r="R8" s="343"/>
      <c r="S8" s="343"/>
      <c r="T8" s="343"/>
      <c r="U8" s="343"/>
      <c r="V8" s="331"/>
    </row>
    <row r="9" spans="1:22" ht="20.25" x14ac:dyDescent="0.3">
      <c r="A9" s="22">
        <v>5</v>
      </c>
      <c r="B9" s="24" t="s">
        <v>299</v>
      </c>
      <c r="C9" s="3" t="s">
        <v>17</v>
      </c>
      <c r="D9" s="6" t="s">
        <v>0</v>
      </c>
      <c r="E9" s="14" t="s">
        <v>47</v>
      </c>
      <c r="F9" s="45">
        <v>60</v>
      </c>
      <c r="G9" s="51" t="s">
        <v>337</v>
      </c>
      <c r="H9" s="308">
        <f t="shared" si="0"/>
        <v>39045</v>
      </c>
      <c r="I9" s="343">
        <v>15000</v>
      </c>
      <c r="J9" s="303">
        <f t="shared" si="1"/>
        <v>4065.0000000000005</v>
      </c>
      <c r="K9" s="343"/>
      <c r="L9" s="343">
        <v>15000</v>
      </c>
      <c r="M9" s="343"/>
      <c r="N9" s="343"/>
      <c r="O9" s="343"/>
      <c r="P9" s="343"/>
      <c r="Q9" s="303">
        <f t="shared" si="2"/>
        <v>4980</v>
      </c>
      <c r="R9" s="343">
        <v>3</v>
      </c>
      <c r="S9" s="343">
        <v>36</v>
      </c>
      <c r="T9" s="343">
        <v>36</v>
      </c>
      <c r="U9" s="343"/>
      <c r="V9" s="331"/>
    </row>
    <row r="10" spans="1:22" ht="20.25" x14ac:dyDescent="0.3">
      <c r="A10" s="22">
        <v>6</v>
      </c>
      <c r="B10" s="24" t="s">
        <v>300</v>
      </c>
      <c r="C10" s="3" t="s">
        <v>17</v>
      </c>
      <c r="D10" s="6" t="s">
        <v>0</v>
      </c>
      <c r="E10" s="14" t="s">
        <v>47</v>
      </c>
      <c r="F10" s="45">
        <v>60</v>
      </c>
      <c r="G10" s="51" t="s">
        <v>337</v>
      </c>
      <c r="H10" s="308">
        <f t="shared" si="0"/>
        <v>0</v>
      </c>
      <c r="I10" s="343"/>
      <c r="J10" s="303">
        <f t="shared" si="1"/>
        <v>0</v>
      </c>
      <c r="K10" s="343"/>
      <c r="L10" s="343"/>
      <c r="M10" s="343"/>
      <c r="N10" s="343"/>
      <c r="O10" s="343"/>
      <c r="P10" s="343"/>
      <c r="Q10" s="303">
        <f t="shared" si="2"/>
        <v>0</v>
      </c>
      <c r="R10" s="343"/>
      <c r="S10" s="343"/>
      <c r="T10" s="343"/>
      <c r="U10" s="343"/>
      <c r="V10" s="331"/>
    </row>
    <row r="11" spans="1:22" ht="20.25" x14ac:dyDescent="0.3">
      <c r="A11" s="22">
        <v>7</v>
      </c>
      <c r="B11" s="24" t="s">
        <v>2059</v>
      </c>
      <c r="C11" s="25" t="s">
        <v>17</v>
      </c>
      <c r="D11" s="1" t="s">
        <v>18</v>
      </c>
      <c r="E11" s="14" t="s">
        <v>307</v>
      </c>
      <c r="F11" s="45">
        <v>12</v>
      </c>
      <c r="G11" s="51" t="s">
        <v>337</v>
      </c>
      <c r="H11" s="308"/>
      <c r="I11" s="343"/>
      <c r="J11" s="303"/>
      <c r="K11" s="343"/>
      <c r="L11" s="343"/>
      <c r="M11" s="343"/>
      <c r="N11" s="343"/>
      <c r="O11" s="343"/>
      <c r="P11" s="343"/>
      <c r="Q11" s="303"/>
      <c r="R11" s="343"/>
      <c r="S11" s="343"/>
      <c r="T11" s="343"/>
      <c r="U11" s="343"/>
      <c r="V11" s="331"/>
    </row>
    <row r="12" spans="1:22" ht="31.5" x14ac:dyDescent="0.3">
      <c r="A12" s="22">
        <v>8</v>
      </c>
      <c r="B12" s="24" t="s">
        <v>1884</v>
      </c>
      <c r="C12" s="3" t="s">
        <v>17</v>
      </c>
      <c r="D12" s="1" t="s">
        <v>18</v>
      </c>
      <c r="E12" s="1" t="s">
        <v>1885</v>
      </c>
      <c r="F12" s="45">
        <v>100</v>
      </c>
      <c r="G12" s="51" t="s">
        <v>337</v>
      </c>
      <c r="H12" s="308">
        <f t="shared" ref="H12" si="3">SUM(I12:Q12)</f>
        <v>0</v>
      </c>
      <c r="I12" s="343"/>
      <c r="J12" s="303">
        <f t="shared" ref="J12" si="4">I12*27.1%</f>
        <v>0</v>
      </c>
      <c r="K12" s="343"/>
      <c r="L12" s="343"/>
      <c r="M12" s="343"/>
      <c r="N12" s="343"/>
      <c r="O12" s="343"/>
      <c r="P12" s="343"/>
      <c r="Q12" s="303">
        <f t="shared" ref="Q12" si="5">R12*700+S12*72+T12*8+U12*10</f>
        <v>0</v>
      </c>
      <c r="R12" s="343"/>
      <c r="S12" s="343"/>
      <c r="T12" s="343"/>
      <c r="U12" s="343"/>
      <c r="V12" s="331"/>
    </row>
    <row r="13" spans="1:22" ht="20.25" x14ac:dyDescent="0.3">
      <c r="A13" s="22">
        <v>9</v>
      </c>
      <c r="B13" s="24" t="s">
        <v>2060</v>
      </c>
      <c r="C13" s="25" t="s">
        <v>17</v>
      </c>
      <c r="D13" s="1" t="s">
        <v>10</v>
      </c>
      <c r="E13" s="14" t="s">
        <v>47</v>
      </c>
      <c r="F13" s="45">
        <v>12</v>
      </c>
      <c r="G13" s="51" t="s">
        <v>337</v>
      </c>
      <c r="H13" s="308">
        <f t="shared" si="0"/>
        <v>0</v>
      </c>
      <c r="I13" s="343"/>
      <c r="J13" s="303">
        <f t="shared" si="1"/>
        <v>0</v>
      </c>
      <c r="K13" s="343"/>
      <c r="L13" s="343"/>
      <c r="M13" s="343"/>
      <c r="N13" s="343"/>
      <c r="O13" s="343"/>
      <c r="P13" s="343"/>
      <c r="Q13" s="303">
        <f t="shared" si="2"/>
        <v>0</v>
      </c>
      <c r="R13" s="343"/>
      <c r="S13" s="343"/>
      <c r="T13" s="343"/>
      <c r="U13" s="343"/>
      <c r="V13" s="331"/>
    </row>
    <row r="14" spans="1:22" ht="15.75" customHeight="1" x14ac:dyDescent="0.3">
      <c r="A14" s="620" t="s">
        <v>411</v>
      </c>
      <c r="B14" s="620"/>
      <c r="C14" s="620"/>
      <c r="D14" s="620"/>
      <c r="E14" s="620"/>
      <c r="F14" s="106"/>
      <c r="G14" s="565"/>
      <c r="H14" s="308">
        <f t="shared" si="0"/>
        <v>0</v>
      </c>
      <c r="I14" s="343"/>
      <c r="J14" s="303">
        <f t="shared" si="1"/>
        <v>0</v>
      </c>
      <c r="K14" s="343"/>
      <c r="L14" s="343"/>
      <c r="M14" s="343"/>
      <c r="N14" s="343"/>
      <c r="O14" s="343"/>
      <c r="P14" s="343"/>
      <c r="Q14" s="303">
        <f t="shared" si="2"/>
        <v>0</v>
      </c>
      <c r="R14" s="343"/>
      <c r="S14" s="343"/>
      <c r="T14" s="343"/>
      <c r="U14" s="343"/>
      <c r="V14" s="331"/>
    </row>
    <row r="15" spans="1:22" ht="31.5" x14ac:dyDescent="0.3">
      <c r="A15" s="22">
        <v>10</v>
      </c>
      <c r="B15" s="23" t="s">
        <v>641</v>
      </c>
      <c r="C15" s="3" t="s">
        <v>17</v>
      </c>
      <c r="D15" s="6" t="s">
        <v>0</v>
      </c>
      <c r="E15" s="1" t="s">
        <v>172</v>
      </c>
      <c r="F15" s="2">
        <v>120</v>
      </c>
      <c r="G15" s="52" t="s">
        <v>337</v>
      </c>
      <c r="H15" s="308">
        <f t="shared" si="0"/>
        <v>0</v>
      </c>
      <c r="I15" s="343"/>
      <c r="J15" s="303">
        <f t="shared" si="1"/>
        <v>0</v>
      </c>
      <c r="K15" s="343"/>
      <c r="L15" s="343"/>
      <c r="M15" s="343"/>
      <c r="N15" s="343"/>
      <c r="O15" s="343"/>
      <c r="P15" s="343"/>
      <c r="Q15" s="303">
        <f t="shared" si="2"/>
        <v>0</v>
      </c>
      <c r="R15" s="343"/>
      <c r="S15" s="343"/>
      <c r="T15" s="343"/>
      <c r="U15" s="343"/>
      <c r="V15" s="331"/>
    </row>
    <row r="16" spans="1:22" ht="20.25" x14ac:dyDescent="0.3">
      <c r="A16" s="22">
        <v>11</v>
      </c>
      <c r="B16" s="24" t="s">
        <v>2060</v>
      </c>
      <c r="C16" s="25" t="s">
        <v>17</v>
      </c>
      <c r="D16" s="1" t="s">
        <v>10</v>
      </c>
      <c r="E16" s="14" t="s">
        <v>47</v>
      </c>
      <c r="F16" s="45">
        <v>12</v>
      </c>
      <c r="G16" s="52" t="s">
        <v>337</v>
      </c>
      <c r="H16" s="308">
        <f t="shared" ref="H16" si="6">SUM(I16:Q16)</f>
        <v>0</v>
      </c>
      <c r="I16" s="343"/>
      <c r="J16" s="303">
        <f t="shared" si="1"/>
        <v>0</v>
      </c>
      <c r="K16" s="343"/>
      <c r="L16" s="343"/>
      <c r="M16" s="343"/>
      <c r="N16" s="343"/>
      <c r="O16" s="343"/>
      <c r="P16" s="343"/>
      <c r="Q16" s="303">
        <f t="shared" si="2"/>
        <v>0</v>
      </c>
      <c r="R16" s="343"/>
      <c r="S16" s="343"/>
      <c r="T16" s="343"/>
      <c r="U16" s="343"/>
      <c r="V16" s="331"/>
    </row>
    <row r="17" spans="1:22" ht="15.75" customHeight="1" x14ac:dyDescent="0.3">
      <c r="A17" s="620" t="s">
        <v>301</v>
      </c>
      <c r="B17" s="620"/>
      <c r="C17" s="620"/>
      <c r="D17" s="620"/>
      <c r="E17" s="620"/>
      <c r="F17" s="106"/>
      <c r="G17" s="565"/>
      <c r="H17" s="308">
        <f t="shared" si="0"/>
        <v>0</v>
      </c>
      <c r="I17" s="343"/>
      <c r="J17" s="303">
        <f t="shared" si="1"/>
        <v>0</v>
      </c>
      <c r="K17" s="343"/>
      <c r="L17" s="343"/>
      <c r="M17" s="343"/>
      <c r="N17" s="343"/>
      <c r="O17" s="343"/>
      <c r="P17" s="343"/>
      <c r="Q17" s="303">
        <f t="shared" si="2"/>
        <v>0</v>
      </c>
      <c r="R17" s="343"/>
      <c r="S17" s="343"/>
      <c r="T17" s="343"/>
      <c r="U17" s="343"/>
      <c r="V17" s="331"/>
    </row>
    <row r="18" spans="1:22" ht="35.25" customHeight="1" x14ac:dyDescent="0.3">
      <c r="A18" s="22">
        <v>12</v>
      </c>
      <c r="B18" s="24" t="s">
        <v>2061</v>
      </c>
      <c r="C18" s="14">
        <v>4</v>
      </c>
      <c r="D18" s="17" t="s">
        <v>13</v>
      </c>
      <c r="E18" s="14" t="s">
        <v>47</v>
      </c>
      <c r="F18" s="45">
        <v>70</v>
      </c>
      <c r="G18" s="52" t="s">
        <v>337</v>
      </c>
      <c r="H18" s="382">
        <f>SUM(I18:Q18)</f>
        <v>57768</v>
      </c>
      <c r="I18" s="343">
        <v>8000</v>
      </c>
      <c r="J18" s="303">
        <f>I18*27.1%</f>
        <v>2168</v>
      </c>
      <c r="K18" s="343"/>
      <c r="L18" s="343">
        <v>7600</v>
      </c>
      <c r="M18" s="343"/>
      <c r="N18" s="343"/>
      <c r="O18" s="343"/>
      <c r="P18" s="343">
        <v>28000</v>
      </c>
      <c r="Q18" s="303">
        <f t="shared" si="2"/>
        <v>12000</v>
      </c>
      <c r="R18" s="343"/>
      <c r="S18" s="343">
        <v>150</v>
      </c>
      <c r="T18" s="343">
        <v>150</v>
      </c>
      <c r="U18" s="343"/>
      <c r="V18" s="331" t="s">
        <v>1976</v>
      </c>
    </row>
    <row r="19" spans="1:22" ht="20.25" x14ac:dyDescent="0.3">
      <c r="A19" s="22">
        <v>13</v>
      </c>
      <c r="B19" s="24" t="s">
        <v>306</v>
      </c>
      <c r="C19" s="14">
        <v>10</v>
      </c>
      <c r="D19" s="17" t="s">
        <v>16</v>
      </c>
      <c r="E19" s="14" t="s">
        <v>47</v>
      </c>
      <c r="F19" s="45">
        <v>80</v>
      </c>
      <c r="G19" s="51" t="s">
        <v>337</v>
      </c>
      <c r="H19" s="383">
        <f t="shared" si="0"/>
        <v>18168</v>
      </c>
      <c r="I19" s="343">
        <v>8000</v>
      </c>
      <c r="J19" s="303">
        <f t="shared" si="1"/>
        <v>2168</v>
      </c>
      <c r="K19" s="343"/>
      <c r="L19" s="343"/>
      <c r="M19" s="343"/>
      <c r="N19" s="343"/>
      <c r="O19" s="343"/>
      <c r="P19" s="343"/>
      <c r="Q19" s="303">
        <f t="shared" si="2"/>
        <v>8000</v>
      </c>
      <c r="R19" s="343"/>
      <c r="S19" s="343">
        <v>100</v>
      </c>
      <c r="T19" s="343">
        <v>100</v>
      </c>
      <c r="U19" s="343"/>
      <c r="V19" s="331"/>
    </row>
    <row r="20" spans="1:22" ht="20.25" x14ac:dyDescent="0.3">
      <c r="A20" s="22">
        <v>14</v>
      </c>
      <c r="B20" s="24" t="s">
        <v>303</v>
      </c>
      <c r="C20" s="3" t="s">
        <v>17</v>
      </c>
      <c r="D20" s="17" t="s">
        <v>16</v>
      </c>
      <c r="E20" s="14" t="s">
        <v>47</v>
      </c>
      <c r="F20" s="45">
        <v>40</v>
      </c>
      <c r="G20" s="51" t="s">
        <v>337</v>
      </c>
      <c r="H20" s="308">
        <f t="shared" si="0"/>
        <v>32690</v>
      </c>
      <c r="I20" s="343">
        <v>10000</v>
      </c>
      <c r="J20" s="303">
        <f t="shared" si="1"/>
        <v>2710</v>
      </c>
      <c r="K20" s="343"/>
      <c r="L20" s="343">
        <v>15000</v>
      </c>
      <c r="M20" s="343"/>
      <c r="N20" s="343"/>
      <c r="O20" s="343"/>
      <c r="P20" s="343"/>
      <c r="Q20" s="303">
        <f t="shared" si="2"/>
        <v>4980</v>
      </c>
      <c r="R20" s="343">
        <v>3</v>
      </c>
      <c r="S20" s="343">
        <v>36</v>
      </c>
      <c r="T20" s="343">
        <v>36</v>
      </c>
      <c r="U20" s="343"/>
      <c r="V20" s="331"/>
    </row>
    <row r="21" spans="1:22" ht="30" customHeight="1" x14ac:dyDescent="0.3">
      <c r="A21" s="22">
        <v>15</v>
      </c>
      <c r="B21" s="24" t="s">
        <v>640</v>
      </c>
      <c r="C21" s="2">
        <v>27</v>
      </c>
      <c r="D21" s="6" t="s">
        <v>0</v>
      </c>
      <c r="E21" s="1" t="s">
        <v>47</v>
      </c>
      <c r="F21" s="2">
        <v>70</v>
      </c>
      <c r="G21" s="51" t="s">
        <v>337</v>
      </c>
      <c r="H21" s="384">
        <f t="shared" si="0"/>
        <v>39410</v>
      </c>
      <c r="I21" s="343">
        <v>10000</v>
      </c>
      <c r="J21" s="303">
        <f t="shared" si="1"/>
        <v>2710</v>
      </c>
      <c r="K21" s="343"/>
      <c r="L21" s="343">
        <v>5700</v>
      </c>
      <c r="M21" s="343"/>
      <c r="N21" s="343"/>
      <c r="O21" s="343"/>
      <c r="P21" s="343">
        <v>9000</v>
      </c>
      <c r="Q21" s="303">
        <f t="shared" si="2"/>
        <v>12000</v>
      </c>
      <c r="R21" s="343"/>
      <c r="S21" s="343">
        <v>150</v>
      </c>
      <c r="T21" s="343">
        <v>150</v>
      </c>
      <c r="U21" s="343"/>
      <c r="V21" s="331" t="s">
        <v>1977</v>
      </c>
    </row>
    <row r="22" spans="1:22" s="56" customFormat="1" ht="20.25" x14ac:dyDescent="0.3">
      <c r="A22" s="22">
        <v>16</v>
      </c>
      <c r="B22" s="24" t="s">
        <v>2062</v>
      </c>
      <c r="C22" s="10" t="s">
        <v>253</v>
      </c>
      <c r="D22" s="6" t="s">
        <v>1</v>
      </c>
      <c r="E22" s="14" t="s">
        <v>307</v>
      </c>
      <c r="F22" s="2">
        <v>2</v>
      </c>
      <c r="G22" s="51" t="s">
        <v>337</v>
      </c>
      <c r="H22" s="308"/>
      <c r="I22" s="172"/>
      <c r="J22" s="303"/>
      <c r="K22" s="172"/>
      <c r="L22" s="172"/>
      <c r="M22" s="172"/>
      <c r="N22" s="172"/>
      <c r="O22" s="172"/>
      <c r="P22" s="172"/>
      <c r="Q22" s="303"/>
      <c r="R22" s="172"/>
      <c r="S22" s="172"/>
      <c r="T22" s="172"/>
      <c r="U22" s="172"/>
      <c r="V22" s="385"/>
    </row>
    <row r="23" spans="1:22" ht="20.25" x14ac:dyDescent="0.3">
      <c r="A23" s="22">
        <v>17</v>
      </c>
      <c r="B23" s="24" t="s">
        <v>1886</v>
      </c>
      <c r="C23" s="25" t="s">
        <v>302</v>
      </c>
      <c r="D23" s="1" t="s">
        <v>1</v>
      </c>
      <c r="E23" s="14" t="s">
        <v>307</v>
      </c>
      <c r="F23" s="45">
        <v>5</v>
      </c>
      <c r="G23" s="51" t="s">
        <v>337</v>
      </c>
      <c r="H23" s="308">
        <f t="shared" si="0"/>
        <v>0</v>
      </c>
      <c r="I23" s="343"/>
      <c r="J23" s="303">
        <f t="shared" si="1"/>
        <v>0</v>
      </c>
      <c r="K23" s="343"/>
      <c r="L23" s="343"/>
      <c r="M23" s="343"/>
      <c r="N23" s="343"/>
      <c r="O23" s="343"/>
      <c r="P23" s="343"/>
      <c r="Q23" s="303">
        <f t="shared" si="2"/>
        <v>0</v>
      </c>
      <c r="R23" s="343"/>
      <c r="S23" s="343"/>
      <c r="T23" s="343"/>
      <c r="U23" s="343"/>
      <c r="V23" s="331"/>
    </row>
    <row r="24" spans="1:22" ht="20.25" x14ac:dyDescent="0.3">
      <c r="A24" s="22">
        <v>18</v>
      </c>
      <c r="B24" s="24" t="s">
        <v>642</v>
      </c>
      <c r="C24" s="14">
        <v>15</v>
      </c>
      <c r="D24" s="1" t="s">
        <v>10</v>
      </c>
      <c r="E24" s="14" t="s">
        <v>47</v>
      </c>
      <c r="F24" s="45">
        <v>80</v>
      </c>
      <c r="G24" s="51" t="s">
        <v>337</v>
      </c>
      <c r="H24" s="380">
        <f t="shared" si="0"/>
        <v>23048</v>
      </c>
      <c r="I24" s="343">
        <v>8000</v>
      </c>
      <c r="J24" s="303">
        <f t="shared" si="1"/>
        <v>2168</v>
      </c>
      <c r="K24" s="343"/>
      <c r="L24" s="343">
        <v>7600</v>
      </c>
      <c r="M24" s="343"/>
      <c r="N24" s="343"/>
      <c r="O24" s="343"/>
      <c r="P24" s="343"/>
      <c r="Q24" s="303">
        <f t="shared" si="2"/>
        <v>5280</v>
      </c>
      <c r="R24" s="343"/>
      <c r="S24" s="343">
        <v>66</v>
      </c>
      <c r="T24" s="343">
        <v>66</v>
      </c>
      <c r="U24" s="343"/>
      <c r="V24" s="331"/>
    </row>
    <row r="25" spans="1:22" ht="31.5" x14ac:dyDescent="0.3">
      <c r="A25" s="22">
        <v>19</v>
      </c>
      <c r="B25" s="24" t="s">
        <v>414</v>
      </c>
      <c r="C25" s="3" t="s">
        <v>17</v>
      </c>
      <c r="D25" s="1" t="s">
        <v>10</v>
      </c>
      <c r="E25" s="6" t="s">
        <v>415</v>
      </c>
      <c r="F25" s="14">
        <v>150</v>
      </c>
      <c r="G25" s="64" t="str">
        <f>$G$24</f>
        <v>МФК и С ОО</v>
      </c>
      <c r="H25" s="308">
        <f t="shared" si="0"/>
        <v>32690</v>
      </c>
      <c r="I25" s="343">
        <v>10000</v>
      </c>
      <c r="J25" s="303">
        <f t="shared" si="1"/>
        <v>2710</v>
      </c>
      <c r="K25" s="343"/>
      <c r="L25" s="343">
        <v>15000</v>
      </c>
      <c r="M25" s="343"/>
      <c r="N25" s="343"/>
      <c r="O25" s="343"/>
      <c r="P25" s="343"/>
      <c r="Q25" s="303">
        <f t="shared" si="2"/>
        <v>4980</v>
      </c>
      <c r="R25" s="343">
        <v>3</v>
      </c>
      <c r="S25" s="343">
        <v>36</v>
      </c>
      <c r="T25" s="343">
        <v>36</v>
      </c>
      <c r="U25" s="343"/>
      <c r="V25" s="331"/>
    </row>
    <row r="26" spans="1:22" ht="15.75" customHeight="1" x14ac:dyDescent="0.3">
      <c r="A26" s="620" t="s">
        <v>305</v>
      </c>
      <c r="B26" s="620"/>
      <c r="C26" s="620"/>
      <c r="D26" s="620"/>
      <c r="E26" s="620"/>
      <c r="F26" s="106"/>
      <c r="G26" s="565"/>
      <c r="H26" s="308">
        <f t="shared" si="0"/>
        <v>0</v>
      </c>
      <c r="I26" s="343"/>
      <c r="J26" s="303">
        <f t="shared" si="1"/>
        <v>0</v>
      </c>
      <c r="K26" s="343"/>
      <c r="L26" s="343"/>
      <c r="M26" s="343"/>
      <c r="N26" s="343"/>
      <c r="O26" s="343"/>
      <c r="P26" s="343"/>
      <c r="Q26" s="303">
        <f t="shared" si="2"/>
        <v>0</v>
      </c>
      <c r="R26" s="343"/>
      <c r="S26" s="343"/>
      <c r="T26" s="343"/>
      <c r="U26" s="343"/>
      <c r="V26" s="331"/>
    </row>
    <row r="27" spans="1:22" ht="31.5" x14ac:dyDescent="0.3">
      <c r="A27" s="22">
        <v>20</v>
      </c>
      <c r="B27" s="24" t="s">
        <v>2057</v>
      </c>
      <c r="C27" s="14">
        <v>4</v>
      </c>
      <c r="D27" s="17" t="s">
        <v>13</v>
      </c>
      <c r="E27" s="14" t="s">
        <v>47</v>
      </c>
      <c r="F27" s="45">
        <v>70</v>
      </c>
      <c r="G27" s="52" t="s">
        <v>337</v>
      </c>
      <c r="H27" s="382">
        <f t="shared" si="0"/>
        <v>0</v>
      </c>
      <c r="I27" s="343"/>
      <c r="J27" s="303">
        <f t="shared" si="1"/>
        <v>0</v>
      </c>
      <c r="K27" s="343"/>
      <c r="L27" s="343"/>
      <c r="M27" s="343"/>
      <c r="N27" s="343"/>
      <c r="O27" s="343"/>
      <c r="P27" s="343"/>
      <c r="Q27" s="303">
        <f t="shared" si="2"/>
        <v>0</v>
      </c>
      <c r="R27" s="343"/>
      <c r="S27" s="343"/>
      <c r="T27" s="343"/>
      <c r="U27" s="343"/>
      <c r="V27" s="331"/>
    </row>
    <row r="28" spans="1:22" ht="20.25" x14ac:dyDescent="0.3">
      <c r="A28" s="22">
        <v>21</v>
      </c>
      <c r="B28" s="24" t="s">
        <v>643</v>
      </c>
      <c r="C28" s="14">
        <v>10</v>
      </c>
      <c r="D28" s="17" t="s">
        <v>16</v>
      </c>
      <c r="E28" s="14" t="s">
        <v>47</v>
      </c>
      <c r="F28" s="45">
        <v>80</v>
      </c>
      <c r="G28" s="51" t="s">
        <v>337</v>
      </c>
      <c r="H28" s="308">
        <f t="shared" si="0"/>
        <v>32690</v>
      </c>
      <c r="I28" s="343">
        <v>10000</v>
      </c>
      <c r="J28" s="303">
        <f t="shared" si="1"/>
        <v>2710</v>
      </c>
      <c r="K28" s="343"/>
      <c r="L28" s="343">
        <v>15000</v>
      </c>
      <c r="M28" s="343"/>
      <c r="N28" s="343"/>
      <c r="O28" s="343"/>
      <c r="P28" s="343"/>
      <c r="Q28" s="303">
        <f t="shared" si="2"/>
        <v>4980</v>
      </c>
      <c r="R28" s="343">
        <v>3</v>
      </c>
      <c r="S28" s="343">
        <v>36</v>
      </c>
      <c r="T28" s="343">
        <v>36</v>
      </c>
      <c r="U28" s="343"/>
      <c r="V28" s="331"/>
    </row>
    <row r="29" spans="1:22" ht="20.25" x14ac:dyDescent="0.3">
      <c r="A29" s="22">
        <v>22</v>
      </c>
      <c r="B29" s="27" t="s">
        <v>308</v>
      </c>
      <c r="C29" s="3" t="s">
        <v>17</v>
      </c>
      <c r="D29" s="17" t="s">
        <v>16</v>
      </c>
      <c r="E29" s="14" t="s">
        <v>47</v>
      </c>
      <c r="F29" s="45">
        <v>40</v>
      </c>
      <c r="G29" s="51" t="s">
        <v>337</v>
      </c>
      <c r="H29" s="308">
        <f t="shared" si="0"/>
        <v>0</v>
      </c>
      <c r="I29" s="343"/>
      <c r="J29" s="303">
        <f t="shared" si="1"/>
        <v>0</v>
      </c>
      <c r="K29" s="343"/>
      <c r="L29" s="343"/>
      <c r="M29" s="343"/>
      <c r="N29" s="343"/>
      <c r="O29" s="343"/>
      <c r="P29" s="343"/>
      <c r="Q29" s="303">
        <f t="shared" si="2"/>
        <v>0</v>
      </c>
      <c r="R29" s="343"/>
      <c r="S29" s="343"/>
      <c r="T29" s="343"/>
      <c r="U29" s="343"/>
      <c r="V29" s="331"/>
    </row>
    <row r="30" spans="1:22" ht="20.25" x14ac:dyDescent="0.3">
      <c r="A30" s="22">
        <v>23</v>
      </c>
      <c r="B30" s="27" t="s">
        <v>309</v>
      </c>
      <c r="C30" s="3" t="s">
        <v>17</v>
      </c>
      <c r="D30" s="17" t="s">
        <v>16</v>
      </c>
      <c r="E30" s="14" t="s">
        <v>47</v>
      </c>
      <c r="F30" s="45">
        <v>40</v>
      </c>
      <c r="G30" s="51" t="s">
        <v>337</v>
      </c>
      <c r="H30" s="308">
        <f t="shared" si="0"/>
        <v>0</v>
      </c>
      <c r="I30" s="343"/>
      <c r="J30" s="303">
        <f t="shared" si="1"/>
        <v>0</v>
      </c>
      <c r="K30" s="343"/>
      <c r="L30" s="343"/>
      <c r="M30" s="343"/>
      <c r="N30" s="343"/>
      <c r="O30" s="343"/>
      <c r="P30" s="343"/>
      <c r="Q30" s="303">
        <f t="shared" si="2"/>
        <v>0</v>
      </c>
      <c r="R30" s="343"/>
      <c r="S30" s="343"/>
      <c r="T30" s="343"/>
      <c r="U30" s="343"/>
      <c r="V30" s="331"/>
    </row>
    <row r="31" spans="1:22" ht="20.25" x14ac:dyDescent="0.3">
      <c r="A31" s="22">
        <v>24</v>
      </c>
      <c r="B31" s="24" t="s">
        <v>304</v>
      </c>
      <c r="C31" s="3" t="s">
        <v>17</v>
      </c>
      <c r="D31" s="17" t="s">
        <v>16</v>
      </c>
      <c r="E31" s="14" t="s">
        <v>47</v>
      </c>
      <c r="F31" s="16">
        <v>40</v>
      </c>
      <c r="G31" s="51" t="s">
        <v>337</v>
      </c>
      <c r="H31" s="308">
        <f t="shared" si="0"/>
        <v>32690</v>
      </c>
      <c r="I31" s="343">
        <v>10000</v>
      </c>
      <c r="J31" s="303">
        <f t="shared" si="1"/>
        <v>2710</v>
      </c>
      <c r="K31" s="343"/>
      <c r="L31" s="343">
        <v>15000</v>
      </c>
      <c r="M31" s="343"/>
      <c r="N31" s="343"/>
      <c r="O31" s="343"/>
      <c r="P31" s="343"/>
      <c r="Q31" s="303">
        <f t="shared" si="2"/>
        <v>4980</v>
      </c>
      <c r="R31" s="343">
        <v>3</v>
      </c>
      <c r="S31" s="343">
        <v>36</v>
      </c>
      <c r="T31" s="343">
        <v>36</v>
      </c>
      <c r="U31" s="343"/>
      <c r="V31" s="331"/>
    </row>
    <row r="32" spans="1:22" ht="20.25" x14ac:dyDescent="0.3">
      <c r="A32" s="22">
        <v>25</v>
      </c>
      <c r="B32" s="24" t="s">
        <v>1887</v>
      </c>
      <c r="C32" s="2">
        <v>27</v>
      </c>
      <c r="D32" s="6" t="s">
        <v>0</v>
      </c>
      <c r="E32" s="1" t="s">
        <v>47</v>
      </c>
      <c r="F32" s="2">
        <v>70</v>
      </c>
      <c r="G32" s="51" t="s">
        <v>337</v>
      </c>
      <c r="H32" s="384">
        <f t="shared" si="0"/>
        <v>0</v>
      </c>
      <c r="I32" s="343"/>
      <c r="J32" s="303">
        <f t="shared" si="1"/>
        <v>0</v>
      </c>
      <c r="K32" s="343"/>
      <c r="L32" s="343"/>
      <c r="M32" s="343"/>
      <c r="N32" s="343"/>
      <c r="O32" s="343"/>
      <c r="P32" s="343"/>
      <c r="Q32" s="303">
        <f t="shared" si="2"/>
        <v>0</v>
      </c>
      <c r="R32" s="343"/>
      <c r="S32" s="343"/>
      <c r="T32" s="343"/>
      <c r="U32" s="343"/>
      <c r="V32" s="331"/>
    </row>
    <row r="33" spans="1:22" ht="31.5" x14ac:dyDescent="0.3">
      <c r="A33" s="22">
        <v>26</v>
      </c>
      <c r="B33" s="24" t="s">
        <v>1888</v>
      </c>
      <c r="C33" s="3" t="s">
        <v>17</v>
      </c>
      <c r="D33" s="1" t="s">
        <v>18</v>
      </c>
      <c r="E33" s="1" t="s">
        <v>1885</v>
      </c>
      <c r="F33" s="45">
        <v>100</v>
      </c>
      <c r="G33" s="51" t="s">
        <v>337</v>
      </c>
      <c r="H33" s="308">
        <f t="shared" ref="H33" si="7">SUM(I33:Q33)</f>
        <v>0</v>
      </c>
      <c r="I33" s="343"/>
      <c r="J33" s="303">
        <f>I33*27.1%</f>
        <v>0</v>
      </c>
      <c r="K33" s="343"/>
      <c r="L33" s="343"/>
      <c r="M33" s="343"/>
      <c r="N33" s="343"/>
      <c r="O33" s="343"/>
      <c r="P33" s="343"/>
      <c r="Q33" s="303">
        <f t="shared" si="2"/>
        <v>0</v>
      </c>
      <c r="R33" s="343"/>
      <c r="S33" s="343"/>
      <c r="T33" s="343"/>
      <c r="U33" s="343"/>
      <c r="V33" s="331"/>
    </row>
    <row r="34" spans="1:22" ht="20.25" x14ac:dyDescent="0.3">
      <c r="A34" s="22">
        <v>27</v>
      </c>
      <c r="B34" s="24" t="s">
        <v>2060</v>
      </c>
      <c r="C34" s="3" t="s">
        <v>17</v>
      </c>
      <c r="D34" s="1" t="s">
        <v>10</v>
      </c>
      <c r="E34" s="1" t="s">
        <v>47</v>
      </c>
      <c r="F34" s="45">
        <v>12</v>
      </c>
      <c r="G34" s="51" t="s">
        <v>337</v>
      </c>
      <c r="H34" s="308">
        <f t="shared" si="0"/>
        <v>0</v>
      </c>
      <c r="I34" s="343"/>
      <c r="J34" s="303">
        <f>I34*27.1%</f>
        <v>0</v>
      </c>
      <c r="K34" s="343"/>
      <c r="L34" s="343"/>
      <c r="M34" s="343"/>
      <c r="N34" s="343"/>
      <c r="O34" s="343"/>
      <c r="P34" s="343"/>
      <c r="Q34" s="303">
        <f t="shared" si="2"/>
        <v>0</v>
      </c>
      <c r="R34" s="343"/>
      <c r="S34" s="343"/>
      <c r="T34" s="343"/>
      <c r="U34" s="343"/>
      <c r="V34" s="331"/>
    </row>
    <row r="35" spans="1:22" hidden="1" x14ac:dyDescent="0.25">
      <c r="A35" s="563"/>
      <c r="C35" s="563"/>
      <c r="D35" s="563"/>
      <c r="E35" s="299" t="s">
        <v>551</v>
      </c>
      <c r="F35" s="300">
        <f>SUBTOTAL(9,F5:F34)</f>
        <v>1585</v>
      </c>
    </row>
  </sheetData>
  <autoFilter ref="A3:G3"/>
  <mergeCells count="5">
    <mergeCell ref="A26:E26"/>
    <mergeCell ref="A4:E4"/>
    <mergeCell ref="A14:E14"/>
    <mergeCell ref="A1:G1"/>
    <mergeCell ref="A17:E17"/>
  </mergeCells>
  <pageMargins left="0.23622047244094491" right="0" top="0.74803149606299213" bottom="0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6"/>
  <sheetViews>
    <sheetView topLeftCell="A50" workbookViewId="0">
      <selection activeCell="G50" sqref="G1:H1048576"/>
    </sheetView>
  </sheetViews>
  <sheetFormatPr defaultColWidth="9.140625" defaultRowHeight="15" x14ac:dyDescent="0.25"/>
  <cols>
    <col min="1" max="1" width="5" style="59" customWidth="1"/>
    <col min="2" max="2" width="66" style="58" customWidth="1"/>
    <col min="3" max="3" width="14.7109375" style="67" customWidth="1"/>
    <col min="4" max="4" width="10.140625" style="59" customWidth="1"/>
    <col min="5" max="5" width="17" style="59" customWidth="1"/>
    <col min="6" max="6" width="12.85546875" style="59" customWidth="1"/>
    <col min="7" max="7" width="14.85546875" style="56" customWidth="1"/>
    <col min="8" max="16384" width="9.140625" style="56"/>
  </cols>
  <sheetData>
    <row r="2" spans="1:7" ht="21.75" customHeight="1" x14ac:dyDescent="0.3">
      <c r="A2" s="603" t="s">
        <v>326</v>
      </c>
      <c r="B2" s="623"/>
      <c r="C2" s="623"/>
      <c r="D2" s="623"/>
      <c r="E2" s="623"/>
      <c r="F2" s="623"/>
      <c r="G2" s="623"/>
    </row>
    <row r="3" spans="1:7" ht="16.5" customHeight="1" x14ac:dyDescent="0.3">
      <c r="A3" s="30"/>
      <c r="B3" s="89"/>
      <c r="C3" s="90"/>
      <c r="D3" s="91"/>
      <c r="E3" s="91"/>
      <c r="F3" s="91"/>
      <c r="G3" s="92"/>
    </row>
    <row r="4" spans="1:7" ht="76.5" x14ac:dyDescent="0.25">
      <c r="A4" s="12" t="s">
        <v>117</v>
      </c>
      <c r="B4" s="62" t="s">
        <v>135</v>
      </c>
      <c r="C4" s="36" t="s">
        <v>119</v>
      </c>
      <c r="D4" s="13" t="s">
        <v>120</v>
      </c>
      <c r="E4" s="13" t="s">
        <v>121</v>
      </c>
      <c r="F4" s="12" t="s">
        <v>122</v>
      </c>
      <c r="G4" s="13" t="s">
        <v>336</v>
      </c>
    </row>
    <row r="5" spans="1:7" ht="17.25" customHeight="1" x14ac:dyDescent="0.25">
      <c r="A5" s="565"/>
      <c r="B5" s="565" t="s">
        <v>298</v>
      </c>
      <c r="C5" s="565"/>
      <c r="D5" s="565"/>
      <c r="E5" s="565"/>
      <c r="F5" s="107"/>
      <c r="G5" s="565"/>
    </row>
    <row r="6" spans="1:7" s="63" customFormat="1" ht="29.25" customHeight="1" x14ac:dyDescent="0.25">
      <c r="A6" s="22">
        <v>1</v>
      </c>
      <c r="B6" s="9" t="s">
        <v>315</v>
      </c>
      <c r="C6" s="4" t="s">
        <v>17</v>
      </c>
      <c r="D6" s="5" t="s">
        <v>13</v>
      </c>
      <c r="E6" s="5" t="s">
        <v>317</v>
      </c>
      <c r="F6" s="5">
        <v>3</v>
      </c>
      <c r="G6" s="52" t="s">
        <v>337</v>
      </c>
    </row>
    <row r="7" spans="1:7" s="63" customFormat="1" ht="29.25" customHeight="1" x14ac:dyDescent="0.25">
      <c r="A7" s="22">
        <v>2</v>
      </c>
      <c r="B7" s="9" t="s">
        <v>2063</v>
      </c>
      <c r="C7" s="4" t="s">
        <v>2064</v>
      </c>
      <c r="D7" s="5" t="s">
        <v>29</v>
      </c>
      <c r="E7" s="5" t="s">
        <v>83</v>
      </c>
      <c r="F7" s="5">
        <v>5</v>
      </c>
      <c r="G7" s="52" t="s">
        <v>337</v>
      </c>
    </row>
    <row r="8" spans="1:7" s="63" customFormat="1" ht="37.5" customHeight="1" x14ac:dyDescent="0.25">
      <c r="A8" s="22">
        <v>3</v>
      </c>
      <c r="B8" s="9" t="s">
        <v>316</v>
      </c>
      <c r="C8" s="4" t="s">
        <v>1650</v>
      </c>
      <c r="D8" s="5" t="s">
        <v>29</v>
      </c>
      <c r="E8" s="5" t="s">
        <v>83</v>
      </c>
      <c r="F8" s="5">
        <v>6</v>
      </c>
      <c r="G8" s="52" t="s">
        <v>337</v>
      </c>
    </row>
    <row r="9" spans="1:7" s="63" customFormat="1" ht="29.25" customHeight="1" x14ac:dyDescent="0.25">
      <c r="A9" s="22">
        <v>4</v>
      </c>
      <c r="B9" s="9" t="s">
        <v>2063</v>
      </c>
      <c r="C9" s="4" t="s">
        <v>2065</v>
      </c>
      <c r="D9" s="5" t="s">
        <v>2</v>
      </c>
      <c r="E9" s="5" t="s">
        <v>2066</v>
      </c>
      <c r="F9" s="5">
        <v>5</v>
      </c>
      <c r="G9" s="52" t="s">
        <v>337</v>
      </c>
    </row>
    <row r="10" spans="1:7" s="63" customFormat="1" ht="37.5" customHeight="1" x14ac:dyDescent="0.25">
      <c r="A10" s="22">
        <v>5</v>
      </c>
      <c r="B10" s="9" t="s">
        <v>644</v>
      </c>
      <c r="C10" s="4" t="s">
        <v>887</v>
      </c>
      <c r="D10" s="5" t="s">
        <v>2</v>
      </c>
      <c r="E10" s="5" t="s">
        <v>83</v>
      </c>
      <c r="F10" s="5">
        <v>6</v>
      </c>
      <c r="G10" s="52" t="s">
        <v>337</v>
      </c>
    </row>
    <row r="11" spans="1:7" s="63" customFormat="1" ht="37.5" customHeight="1" x14ac:dyDescent="0.25">
      <c r="A11" s="22">
        <v>6</v>
      </c>
      <c r="B11" s="9" t="s">
        <v>2067</v>
      </c>
      <c r="C11" s="4" t="s">
        <v>2068</v>
      </c>
      <c r="D11" s="5" t="s">
        <v>0</v>
      </c>
      <c r="E11" s="5" t="s">
        <v>2069</v>
      </c>
      <c r="F11" s="5">
        <v>2</v>
      </c>
      <c r="G11" s="52" t="s">
        <v>337</v>
      </c>
    </row>
    <row r="12" spans="1:7" s="63" customFormat="1" ht="29.25" customHeight="1" x14ac:dyDescent="0.25">
      <c r="A12" s="22">
        <v>7</v>
      </c>
      <c r="B12" s="9" t="s">
        <v>2063</v>
      </c>
      <c r="C12" s="4" t="s">
        <v>17</v>
      </c>
      <c r="D12" s="5" t="s">
        <v>33</v>
      </c>
      <c r="E12" s="5" t="s">
        <v>623</v>
      </c>
      <c r="F12" s="5">
        <v>5</v>
      </c>
      <c r="G12" s="52" t="s">
        <v>337</v>
      </c>
    </row>
    <row r="13" spans="1:7" s="63" customFormat="1" ht="29.25" customHeight="1" x14ac:dyDescent="0.25">
      <c r="A13" s="22">
        <v>8</v>
      </c>
      <c r="B13" s="9" t="s">
        <v>2070</v>
      </c>
      <c r="C13" s="4" t="s">
        <v>17</v>
      </c>
      <c r="D13" s="5" t="s">
        <v>10</v>
      </c>
      <c r="E13" s="5" t="s">
        <v>83</v>
      </c>
      <c r="F13" s="5">
        <v>5</v>
      </c>
      <c r="G13" s="52" t="s">
        <v>337</v>
      </c>
    </row>
    <row r="14" spans="1:7" s="63" customFormat="1" ht="29.25" customHeight="1" x14ac:dyDescent="0.25">
      <c r="A14" s="22">
        <v>9</v>
      </c>
      <c r="B14" s="9" t="s">
        <v>2063</v>
      </c>
      <c r="C14" s="4" t="s">
        <v>17</v>
      </c>
      <c r="D14" s="5" t="s">
        <v>6</v>
      </c>
      <c r="E14" s="5" t="s">
        <v>2071</v>
      </c>
      <c r="F14" s="5">
        <v>5</v>
      </c>
      <c r="G14" s="52" t="s">
        <v>337</v>
      </c>
    </row>
    <row r="15" spans="1:7" s="63" customFormat="1" ht="33.75" customHeight="1" x14ac:dyDescent="0.25">
      <c r="A15" s="22">
        <v>10</v>
      </c>
      <c r="B15" s="9" t="s">
        <v>1889</v>
      </c>
      <c r="C15" s="4" t="s">
        <v>17</v>
      </c>
      <c r="D15" s="5" t="s">
        <v>115</v>
      </c>
      <c r="E15" s="5" t="s">
        <v>623</v>
      </c>
      <c r="F15" s="5">
        <v>2</v>
      </c>
      <c r="G15" s="51" t="s">
        <v>337</v>
      </c>
    </row>
    <row r="16" spans="1:7" s="63" customFormat="1" ht="31.5" x14ac:dyDescent="0.25">
      <c r="A16" s="22">
        <v>11</v>
      </c>
      <c r="B16" s="9" t="s">
        <v>310</v>
      </c>
      <c r="C16" s="4" t="s">
        <v>17</v>
      </c>
      <c r="D16" s="5" t="s">
        <v>10</v>
      </c>
      <c r="E16" s="5" t="s">
        <v>311</v>
      </c>
      <c r="F16" s="5">
        <v>3</v>
      </c>
      <c r="G16" s="51" t="s">
        <v>337</v>
      </c>
    </row>
    <row r="17" spans="1:7" s="63" customFormat="1" ht="42" customHeight="1" x14ac:dyDescent="0.25">
      <c r="A17" s="22">
        <v>12</v>
      </c>
      <c r="B17" s="9" t="s">
        <v>312</v>
      </c>
      <c r="C17" s="4" t="s">
        <v>17</v>
      </c>
      <c r="D17" s="5" t="s">
        <v>10</v>
      </c>
      <c r="E17" s="5" t="s">
        <v>311</v>
      </c>
      <c r="F17" s="5">
        <v>3</v>
      </c>
      <c r="G17" s="52" t="s">
        <v>337</v>
      </c>
    </row>
    <row r="18" spans="1:7" ht="16.5" customHeight="1" x14ac:dyDescent="0.25">
      <c r="A18" s="565"/>
      <c r="B18" s="565" t="s">
        <v>411</v>
      </c>
      <c r="C18" s="565"/>
      <c r="D18" s="565"/>
      <c r="E18" s="565"/>
      <c r="F18" s="107"/>
      <c r="G18" s="565"/>
    </row>
    <row r="19" spans="1:7" ht="34.5" customHeight="1" x14ac:dyDescent="0.25">
      <c r="A19" s="22">
        <v>13</v>
      </c>
      <c r="B19" s="9" t="s">
        <v>316</v>
      </c>
      <c r="C19" s="4" t="s">
        <v>17</v>
      </c>
      <c r="D19" s="5" t="s">
        <v>45</v>
      </c>
      <c r="E19" s="5" t="s">
        <v>572</v>
      </c>
      <c r="F19" s="5">
        <v>5</v>
      </c>
      <c r="G19" s="52" t="s">
        <v>337</v>
      </c>
    </row>
    <row r="20" spans="1:7" ht="34.5" customHeight="1" x14ac:dyDescent="0.25">
      <c r="A20" s="22">
        <v>14</v>
      </c>
      <c r="B20" s="9" t="s">
        <v>2072</v>
      </c>
      <c r="C20" s="4" t="s">
        <v>17</v>
      </c>
      <c r="D20" s="5" t="s">
        <v>6</v>
      </c>
      <c r="E20" s="5" t="s">
        <v>623</v>
      </c>
      <c r="F20" s="5">
        <v>5</v>
      </c>
      <c r="G20" s="52" t="s">
        <v>337</v>
      </c>
    </row>
    <row r="21" spans="1:7" ht="30" customHeight="1" x14ac:dyDescent="0.25">
      <c r="A21" s="22">
        <v>15</v>
      </c>
      <c r="B21" s="9" t="s">
        <v>313</v>
      </c>
      <c r="C21" s="4" t="s">
        <v>17</v>
      </c>
      <c r="D21" s="5" t="s">
        <v>2</v>
      </c>
      <c r="E21" s="5" t="s">
        <v>318</v>
      </c>
      <c r="F21" s="5">
        <v>5</v>
      </c>
      <c r="G21" s="52" t="s">
        <v>337</v>
      </c>
    </row>
    <row r="22" spans="1:7" ht="14.25" customHeight="1" x14ac:dyDescent="0.25">
      <c r="A22" s="565"/>
      <c r="B22" s="565" t="s">
        <v>301</v>
      </c>
      <c r="C22" s="565"/>
      <c r="D22" s="565"/>
      <c r="E22" s="565"/>
      <c r="F22" s="107"/>
      <c r="G22" s="565"/>
    </row>
    <row r="23" spans="1:7" ht="30" customHeight="1" x14ac:dyDescent="0.25">
      <c r="A23" s="22">
        <v>16</v>
      </c>
      <c r="B23" s="9" t="s">
        <v>2073</v>
      </c>
      <c r="C23" s="4" t="s">
        <v>779</v>
      </c>
      <c r="D23" s="5" t="s">
        <v>13</v>
      </c>
      <c r="E23" s="5" t="s">
        <v>2074</v>
      </c>
      <c r="F23" s="5">
        <v>7</v>
      </c>
      <c r="G23" s="52" t="s">
        <v>337</v>
      </c>
    </row>
    <row r="24" spans="1:7" ht="30" customHeight="1" x14ac:dyDescent="0.25">
      <c r="A24" s="22">
        <v>17</v>
      </c>
      <c r="B24" s="9" t="s">
        <v>2075</v>
      </c>
      <c r="C24" s="4" t="s">
        <v>17</v>
      </c>
      <c r="D24" s="5" t="s">
        <v>13</v>
      </c>
      <c r="E24" s="5" t="s">
        <v>2076</v>
      </c>
      <c r="F24" s="5">
        <v>2</v>
      </c>
      <c r="G24" s="51" t="s">
        <v>337</v>
      </c>
    </row>
    <row r="25" spans="1:7" ht="30" customHeight="1" x14ac:dyDescent="0.25">
      <c r="A25" s="22">
        <v>18</v>
      </c>
      <c r="B25" s="9" t="s">
        <v>316</v>
      </c>
      <c r="C25" s="4" t="s">
        <v>17</v>
      </c>
      <c r="D25" s="5" t="s">
        <v>2</v>
      </c>
      <c r="E25" s="5" t="s">
        <v>623</v>
      </c>
      <c r="F25" s="5">
        <v>2</v>
      </c>
      <c r="G25" s="51" t="s">
        <v>337</v>
      </c>
    </row>
    <row r="26" spans="1:7" ht="30" customHeight="1" x14ac:dyDescent="0.25">
      <c r="A26" s="22">
        <v>19</v>
      </c>
      <c r="B26" s="9" t="s">
        <v>2075</v>
      </c>
      <c r="C26" s="4" t="s">
        <v>17</v>
      </c>
      <c r="D26" s="5" t="s">
        <v>2</v>
      </c>
      <c r="E26" s="5" t="s">
        <v>2077</v>
      </c>
      <c r="F26" s="5">
        <v>2</v>
      </c>
      <c r="G26" s="51" t="s">
        <v>337</v>
      </c>
    </row>
    <row r="27" spans="1:7" ht="30" customHeight="1" x14ac:dyDescent="0.25">
      <c r="A27" s="22">
        <v>20</v>
      </c>
      <c r="B27" s="9" t="s">
        <v>321</v>
      </c>
      <c r="C27" s="4" t="s">
        <v>2078</v>
      </c>
      <c r="D27" s="5" t="s">
        <v>2</v>
      </c>
      <c r="E27" s="5" t="s">
        <v>2079</v>
      </c>
      <c r="F27" s="5">
        <v>3</v>
      </c>
      <c r="G27" s="51" t="s">
        <v>337</v>
      </c>
    </row>
    <row r="28" spans="1:7" ht="37.5" customHeight="1" x14ac:dyDescent="0.25">
      <c r="A28" s="22">
        <v>21</v>
      </c>
      <c r="B28" s="9" t="s">
        <v>2080</v>
      </c>
      <c r="C28" s="4" t="s">
        <v>2081</v>
      </c>
      <c r="D28" s="5" t="s">
        <v>2</v>
      </c>
      <c r="E28" s="5" t="s">
        <v>28</v>
      </c>
      <c r="F28" s="5">
        <v>3</v>
      </c>
      <c r="G28" s="51" t="s">
        <v>337</v>
      </c>
    </row>
    <row r="29" spans="1:7" ht="37.5" customHeight="1" x14ac:dyDescent="0.25">
      <c r="A29" s="22">
        <v>22</v>
      </c>
      <c r="B29" s="9" t="s">
        <v>2082</v>
      </c>
      <c r="C29" s="4" t="s">
        <v>17</v>
      </c>
      <c r="D29" s="4" t="s">
        <v>17</v>
      </c>
      <c r="E29" s="5" t="s">
        <v>2083</v>
      </c>
      <c r="F29" s="5">
        <v>1</v>
      </c>
      <c r="G29" s="51" t="s">
        <v>337</v>
      </c>
    </row>
    <row r="30" spans="1:7" ht="37.5" customHeight="1" x14ac:dyDescent="0.25">
      <c r="A30" s="22">
        <v>23</v>
      </c>
      <c r="B30" s="9" t="s">
        <v>2084</v>
      </c>
      <c r="C30" s="4" t="s">
        <v>17</v>
      </c>
      <c r="D30" s="5" t="s">
        <v>2</v>
      </c>
      <c r="E30" s="5" t="s">
        <v>28</v>
      </c>
      <c r="F30" s="5">
        <v>3</v>
      </c>
      <c r="G30" s="51" t="s">
        <v>337</v>
      </c>
    </row>
    <row r="31" spans="1:7" ht="37.5" customHeight="1" x14ac:dyDescent="0.25">
      <c r="A31" s="22">
        <v>24</v>
      </c>
      <c r="B31" s="9" t="s">
        <v>316</v>
      </c>
      <c r="C31" s="4" t="s">
        <v>17</v>
      </c>
      <c r="D31" s="5" t="s">
        <v>2085</v>
      </c>
      <c r="E31" s="5" t="s">
        <v>320</v>
      </c>
      <c r="F31" s="5">
        <v>4</v>
      </c>
      <c r="G31" s="51" t="s">
        <v>337</v>
      </c>
    </row>
    <row r="32" spans="1:7" ht="37.5" customHeight="1" x14ac:dyDescent="0.25">
      <c r="A32" s="22">
        <v>25</v>
      </c>
      <c r="B32" s="9" t="s">
        <v>2086</v>
      </c>
      <c r="C32" s="4" t="s">
        <v>17</v>
      </c>
      <c r="D32" s="5" t="s">
        <v>16</v>
      </c>
      <c r="E32" s="5" t="s">
        <v>320</v>
      </c>
      <c r="F32" s="5">
        <v>15</v>
      </c>
      <c r="G32" s="51" t="s">
        <v>337</v>
      </c>
    </row>
    <row r="33" spans="1:7" ht="37.5" customHeight="1" x14ac:dyDescent="0.25">
      <c r="A33" s="22">
        <v>26</v>
      </c>
      <c r="B33" s="9" t="s">
        <v>2087</v>
      </c>
      <c r="C33" s="4" t="s">
        <v>1143</v>
      </c>
      <c r="D33" s="5" t="s">
        <v>16</v>
      </c>
      <c r="E33" s="5" t="s">
        <v>2088</v>
      </c>
      <c r="F33" s="5">
        <v>3</v>
      </c>
      <c r="G33" s="51" t="s">
        <v>337</v>
      </c>
    </row>
    <row r="34" spans="1:7" ht="37.5" customHeight="1" x14ac:dyDescent="0.25">
      <c r="A34" s="22">
        <v>27</v>
      </c>
      <c r="B34" s="9" t="s">
        <v>2089</v>
      </c>
      <c r="C34" s="4" t="s">
        <v>2090</v>
      </c>
      <c r="D34" s="5" t="s">
        <v>16</v>
      </c>
      <c r="E34" s="5" t="s">
        <v>2091</v>
      </c>
      <c r="F34" s="5">
        <v>6</v>
      </c>
      <c r="G34" s="51" t="s">
        <v>337</v>
      </c>
    </row>
    <row r="35" spans="1:7" ht="37.5" customHeight="1" x14ac:dyDescent="0.25">
      <c r="A35" s="22">
        <v>28</v>
      </c>
      <c r="B35" s="9" t="s">
        <v>321</v>
      </c>
      <c r="C35" s="4" t="s">
        <v>2092</v>
      </c>
      <c r="D35" s="5" t="s">
        <v>16</v>
      </c>
      <c r="E35" s="5" t="s">
        <v>485</v>
      </c>
      <c r="F35" s="5">
        <v>4</v>
      </c>
      <c r="G35" s="51" t="s">
        <v>337</v>
      </c>
    </row>
    <row r="36" spans="1:7" ht="37.5" customHeight="1" x14ac:dyDescent="0.25">
      <c r="A36" s="22">
        <v>29</v>
      </c>
      <c r="B36" s="9" t="str">
        <f>$B$33</f>
        <v>ТМ (плавание)</v>
      </c>
      <c r="C36" s="4" t="s">
        <v>2093</v>
      </c>
      <c r="D36" s="5" t="s">
        <v>112</v>
      </c>
      <c r="E36" s="5" t="s">
        <v>2088</v>
      </c>
      <c r="F36" s="5">
        <v>4</v>
      </c>
      <c r="G36" s="51" t="s">
        <v>337</v>
      </c>
    </row>
    <row r="37" spans="1:7" ht="37.5" customHeight="1" x14ac:dyDescent="0.25">
      <c r="A37" s="22">
        <v>30</v>
      </c>
      <c r="B37" s="9" t="s">
        <v>2094</v>
      </c>
      <c r="C37" s="4" t="s">
        <v>1635</v>
      </c>
      <c r="D37" s="5" t="s">
        <v>18</v>
      </c>
      <c r="E37" s="5" t="s">
        <v>2095</v>
      </c>
      <c r="F37" s="5">
        <v>3</v>
      </c>
      <c r="G37" s="51" t="s">
        <v>337</v>
      </c>
    </row>
    <row r="38" spans="1:7" ht="37.5" customHeight="1" x14ac:dyDescent="0.25">
      <c r="A38" s="22">
        <v>31</v>
      </c>
      <c r="B38" s="9" t="s">
        <v>315</v>
      </c>
      <c r="C38" s="4" t="s">
        <v>1594</v>
      </c>
      <c r="D38" s="5" t="s">
        <v>18</v>
      </c>
      <c r="E38" s="5" t="s">
        <v>623</v>
      </c>
      <c r="F38" s="5">
        <v>6</v>
      </c>
      <c r="G38" s="51" t="s">
        <v>337</v>
      </c>
    </row>
    <row r="39" spans="1:7" ht="35.25" customHeight="1" x14ac:dyDescent="0.25">
      <c r="A39" s="22">
        <v>32</v>
      </c>
      <c r="B39" s="9" t="s">
        <v>2096</v>
      </c>
      <c r="C39" s="4" t="s">
        <v>2097</v>
      </c>
      <c r="D39" s="5" t="s">
        <v>65</v>
      </c>
      <c r="E39" s="5" t="s">
        <v>1157</v>
      </c>
      <c r="F39" s="5">
        <v>6</v>
      </c>
      <c r="G39" s="51" t="s">
        <v>337</v>
      </c>
    </row>
    <row r="40" spans="1:7" ht="19.5" customHeight="1" x14ac:dyDescent="0.25">
      <c r="A40" s="22">
        <v>33</v>
      </c>
      <c r="B40" s="9" t="s">
        <v>2089</v>
      </c>
      <c r="C40" s="4" t="s">
        <v>2098</v>
      </c>
      <c r="D40" s="5" t="s">
        <v>45</v>
      </c>
      <c r="E40" s="5" t="s">
        <v>28</v>
      </c>
      <c r="F40" s="5">
        <v>1</v>
      </c>
      <c r="G40" s="51" t="s">
        <v>337</v>
      </c>
    </row>
    <row r="41" spans="1:7" ht="32.25" customHeight="1" x14ac:dyDescent="0.25">
      <c r="A41" s="22">
        <v>34</v>
      </c>
      <c r="B41" s="9" t="s">
        <v>630</v>
      </c>
      <c r="C41" s="4" t="s">
        <v>17</v>
      </c>
      <c r="D41" s="5" t="s">
        <v>33</v>
      </c>
      <c r="E41" s="5" t="s">
        <v>629</v>
      </c>
      <c r="F41" s="5">
        <v>6</v>
      </c>
      <c r="G41" s="51" t="s">
        <v>337</v>
      </c>
    </row>
    <row r="42" spans="1:7" ht="31.5" customHeight="1" x14ac:dyDescent="0.25">
      <c r="A42" s="22">
        <v>35</v>
      </c>
      <c r="B42" s="9" t="s">
        <v>2099</v>
      </c>
      <c r="C42" s="4" t="s">
        <v>2100</v>
      </c>
      <c r="D42" s="5" t="s">
        <v>2101</v>
      </c>
      <c r="E42" s="5" t="s">
        <v>2102</v>
      </c>
      <c r="F42" s="5">
        <v>1</v>
      </c>
      <c r="G42" s="51" t="s">
        <v>337</v>
      </c>
    </row>
    <row r="43" spans="1:7" ht="39" customHeight="1" x14ac:dyDescent="0.25">
      <c r="A43" s="22">
        <v>36</v>
      </c>
      <c r="B43" s="9" t="str">
        <f>$B$33</f>
        <v>ТМ (плавание)</v>
      </c>
      <c r="C43" s="4" t="s">
        <v>2103</v>
      </c>
      <c r="D43" s="5" t="s">
        <v>2101</v>
      </c>
      <c r="E43" s="5" t="s">
        <v>629</v>
      </c>
      <c r="F43" s="5">
        <v>4</v>
      </c>
      <c r="G43" s="51" t="s">
        <v>337</v>
      </c>
    </row>
    <row r="44" spans="1:7" ht="42" customHeight="1" x14ac:dyDescent="0.25">
      <c r="A44" s="22">
        <v>37</v>
      </c>
      <c r="B44" s="9" t="s">
        <v>2084</v>
      </c>
      <c r="C44" s="4" t="s">
        <v>2104</v>
      </c>
      <c r="D44" s="5" t="s">
        <v>220</v>
      </c>
      <c r="E44" s="5" t="s">
        <v>2105</v>
      </c>
      <c r="F44" s="5">
        <v>3</v>
      </c>
      <c r="G44" s="51" t="s">
        <v>337</v>
      </c>
    </row>
    <row r="45" spans="1:7" ht="31.5" x14ac:dyDescent="0.25">
      <c r="A45" s="22">
        <v>38</v>
      </c>
      <c r="B45" s="9" t="s">
        <v>2086</v>
      </c>
      <c r="C45" s="4" t="s">
        <v>17</v>
      </c>
      <c r="D45" s="5" t="s">
        <v>1</v>
      </c>
      <c r="E45" s="5" t="s">
        <v>885</v>
      </c>
      <c r="F45" s="5">
        <v>15</v>
      </c>
      <c r="G45" s="51" t="s">
        <v>337</v>
      </c>
    </row>
    <row r="46" spans="1:7" ht="42.75" customHeight="1" x14ac:dyDescent="0.25">
      <c r="A46" s="22">
        <v>39</v>
      </c>
      <c r="B46" s="9" t="s">
        <v>2080</v>
      </c>
      <c r="C46" s="4" t="s">
        <v>2081</v>
      </c>
      <c r="D46" s="5" t="s">
        <v>1308</v>
      </c>
      <c r="E46" s="5" t="s">
        <v>2105</v>
      </c>
      <c r="F46" s="5">
        <v>3</v>
      </c>
      <c r="G46" s="51" t="s">
        <v>337</v>
      </c>
    </row>
    <row r="47" spans="1:7" ht="31.5" x14ac:dyDescent="0.25">
      <c r="A47" s="22">
        <v>40</v>
      </c>
      <c r="B47" s="9" t="s">
        <v>2106</v>
      </c>
      <c r="C47" s="4" t="s">
        <v>2107</v>
      </c>
      <c r="D47" s="5" t="s">
        <v>46</v>
      </c>
      <c r="E47" s="5" t="s">
        <v>2108</v>
      </c>
      <c r="F47" s="5">
        <v>4</v>
      </c>
      <c r="G47" s="51" t="s">
        <v>337</v>
      </c>
    </row>
    <row r="48" spans="1:7" ht="43.5" customHeight="1" x14ac:dyDescent="0.25">
      <c r="A48" s="22">
        <v>41</v>
      </c>
      <c r="B48" s="9" t="s">
        <v>2109</v>
      </c>
      <c r="C48" s="4" t="s">
        <v>2110</v>
      </c>
      <c r="D48" s="5" t="s">
        <v>10</v>
      </c>
      <c r="E48" s="5" t="s">
        <v>589</v>
      </c>
      <c r="F48" s="5">
        <v>4</v>
      </c>
      <c r="G48" s="51" t="s">
        <v>337</v>
      </c>
    </row>
    <row r="49" spans="1:7" ht="33" customHeight="1" x14ac:dyDescent="0.25">
      <c r="A49" s="22">
        <v>42</v>
      </c>
      <c r="B49" s="9" t="s">
        <v>2089</v>
      </c>
      <c r="C49" s="4" t="s">
        <v>2111</v>
      </c>
      <c r="D49" s="5" t="s">
        <v>10</v>
      </c>
      <c r="E49" s="5" t="s">
        <v>2108</v>
      </c>
      <c r="F49" s="5">
        <v>6</v>
      </c>
      <c r="G49" s="51" t="s">
        <v>337</v>
      </c>
    </row>
    <row r="50" spans="1:7" ht="29.25" customHeight="1" x14ac:dyDescent="0.25">
      <c r="A50" s="22">
        <v>43</v>
      </c>
      <c r="B50" s="9" t="s">
        <v>2086</v>
      </c>
      <c r="C50" s="4" t="s">
        <v>17</v>
      </c>
      <c r="D50" s="5" t="s">
        <v>6</v>
      </c>
      <c r="E50" s="5" t="s">
        <v>2112</v>
      </c>
      <c r="F50" s="5">
        <v>15</v>
      </c>
      <c r="G50" s="51" t="s">
        <v>337</v>
      </c>
    </row>
    <row r="51" spans="1:7" ht="36" customHeight="1" x14ac:dyDescent="0.25">
      <c r="A51" s="22">
        <v>44</v>
      </c>
      <c r="B51" s="9" t="s">
        <v>2113</v>
      </c>
      <c r="C51" s="4" t="s">
        <v>175</v>
      </c>
      <c r="D51" s="5" t="s">
        <v>6</v>
      </c>
      <c r="E51" s="5" t="s">
        <v>2114</v>
      </c>
      <c r="F51" s="5">
        <v>4</v>
      </c>
      <c r="G51" s="51" t="s">
        <v>337</v>
      </c>
    </row>
    <row r="52" spans="1:7" ht="15.75" customHeight="1" x14ac:dyDescent="0.25">
      <c r="A52" s="22">
        <v>45</v>
      </c>
      <c r="B52" s="9" t="s">
        <v>2115</v>
      </c>
      <c r="C52" s="4" t="s">
        <v>17</v>
      </c>
      <c r="D52" s="5" t="s">
        <v>67</v>
      </c>
      <c r="E52" s="5" t="s">
        <v>623</v>
      </c>
      <c r="F52" s="5">
        <v>4</v>
      </c>
      <c r="G52" s="51" t="s">
        <v>337</v>
      </c>
    </row>
    <row r="53" spans="1:7" ht="32.25" customHeight="1" x14ac:dyDescent="0.25">
      <c r="A53" s="22">
        <v>46</v>
      </c>
      <c r="B53" s="9" t="s">
        <v>2116</v>
      </c>
      <c r="C53" s="4" t="s">
        <v>2117</v>
      </c>
      <c r="D53" s="5" t="s">
        <v>12</v>
      </c>
      <c r="E53" s="5" t="s">
        <v>625</v>
      </c>
      <c r="F53" s="5">
        <v>3</v>
      </c>
      <c r="G53" s="51" t="s">
        <v>337</v>
      </c>
    </row>
    <row r="54" spans="1:7" ht="15.75" x14ac:dyDescent="0.25">
      <c r="A54" s="565"/>
      <c r="B54" s="565" t="s">
        <v>305</v>
      </c>
      <c r="C54" s="565"/>
      <c r="D54" s="565"/>
      <c r="E54" s="565"/>
      <c r="F54" s="107"/>
      <c r="G54" s="103"/>
    </row>
    <row r="55" spans="1:7" ht="15.75" x14ac:dyDescent="0.25">
      <c r="A55" s="22">
        <v>47</v>
      </c>
      <c r="B55" s="8" t="s">
        <v>2118</v>
      </c>
      <c r="C55" s="4" t="s">
        <v>2119</v>
      </c>
      <c r="D55" s="7" t="s">
        <v>63</v>
      </c>
      <c r="E55" s="7" t="s">
        <v>2120</v>
      </c>
      <c r="F55" s="7">
        <v>6</v>
      </c>
      <c r="G55" s="52" t="s">
        <v>337</v>
      </c>
    </row>
    <row r="56" spans="1:7" ht="15.75" x14ac:dyDescent="0.25">
      <c r="A56" s="22">
        <v>48</v>
      </c>
      <c r="B56" s="8" t="s">
        <v>2121</v>
      </c>
      <c r="C56" s="4" t="s">
        <v>421</v>
      </c>
      <c r="D56" s="7" t="s">
        <v>63</v>
      </c>
      <c r="E56" s="7" t="s">
        <v>2120</v>
      </c>
      <c r="F56" s="7">
        <v>3</v>
      </c>
      <c r="G56" s="52" t="s">
        <v>337</v>
      </c>
    </row>
    <row r="57" spans="1:7" ht="15.75" x14ac:dyDescent="0.25">
      <c r="A57" s="22">
        <v>49</v>
      </c>
      <c r="B57" s="8" t="s">
        <v>2122</v>
      </c>
      <c r="C57" s="4" t="s">
        <v>787</v>
      </c>
      <c r="D57" s="7" t="s">
        <v>13</v>
      </c>
      <c r="E57" s="7" t="s">
        <v>17</v>
      </c>
      <c r="F57" s="7">
        <v>2</v>
      </c>
      <c r="G57" s="52" t="s">
        <v>337</v>
      </c>
    </row>
    <row r="58" spans="1:7" ht="15.75" x14ac:dyDescent="0.25">
      <c r="A58" s="22">
        <v>50</v>
      </c>
      <c r="B58" s="8" t="s">
        <v>314</v>
      </c>
      <c r="C58" s="4" t="s">
        <v>37</v>
      </c>
      <c r="D58" s="7" t="s">
        <v>0</v>
      </c>
      <c r="E58" s="7" t="s">
        <v>17</v>
      </c>
      <c r="F58" s="7">
        <v>3</v>
      </c>
      <c r="G58" s="52" t="s">
        <v>337</v>
      </c>
    </row>
    <row r="59" spans="1:7" ht="15.75" x14ac:dyDescent="0.25">
      <c r="A59" s="22">
        <v>51</v>
      </c>
      <c r="B59" s="8" t="s">
        <v>2123</v>
      </c>
      <c r="C59" s="4" t="s">
        <v>2124</v>
      </c>
      <c r="D59" s="7" t="s">
        <v>45</v>
      </c>
      <c r="E59" s="7" t="s">
        <v>17</v>
      </c>
      <c r="F59" s="7">
        <v>3</v>
      </c>
      <c r="G59" s="52" t="s">
        <v>337</v>
      </c>
    </row>
    <row r="60" spans="1:7" ht="15.75" hidden="1" x14ac:dyDescent="0.25">
      <c r="A60" s="56"/>
      <c r="B60" s="171"/>
      <c r="C60" s="171"/>
      <c r="D60" s="170" t="s">
        <v>354</v>
      </c>
      <c r="E60" s="171"/>
      <c r="F60" s="93">
        <f>SUBTOTAL(9,F6:F59)</f>
        <v>229</v>
      </c>
      <c r="G60" s="297"/>
    </row>
    <row r="61" spans="1:7" ht="15.75" hidden="1" x14ac:dyDescent="0.25">
      <c r="A61" s="95"/>
      <c r="B61" s="96"/>
      <c r="C61" s="97"/>
      <c r="D61" s="168" t="s">
        <v>412</v>
      </c>
      <c r="E61" s="168"/>
      <c r="F61" s="301">
        <f>F60+'[1]3.2.'!F35+'[1]3.1'!F14</f>
        <v>2764</v>
      </c>
      <c r="G61" s="298"/>
    </row>
    <row r="62" spans="1:7" ht="15.75" hidden="1" x14ac:dyDescent="0.25">
      <c r="A62" s="95"/>
      <c r="B62" s="96"/>
      <c r="C62" s="169" t="s">
        <v>413</v>
      </c>
      <c r="D62" s="168"/>
      <c r="E62" s="168"/>
      <c r="F62" s="94"/>
      <c r="G62" s="298"/>
    </row>
    <row r="63" spans="1:7" hidden="1" x14ac:dyDescent="0.25">
      <c r="G63" s="298"/>
    </row>
    <row r="64" spans="1:7" ht="15.75" hidden="1" x14ac:dyDescent="0.25">
      <c r="B64" s="96" t="s">
        <v>571</v>
      </c>
      <c r="G64" s="298"/>
    </row>
    <row r="65" spans="5:7" ht="18.75" hidden="1" x14ac:dyDescent="0.25">
      <c r="E65" s="326" t="s">
        <v>444</v>
      </c>
      <c r="F65" s="323"/>
      <c r="G65" s="342">
        <f>'[1]1.1'!J19+'[1]1.2.'!M2+'[1]1.3'!J2+'[1]2.1'!L5+'[1]3.1'!J4+'[1]3.2.'!J2+'[1]3.3.'!J3</f>
        <v>53591478.740000017</v>
      </c>
    </row>
    <row r="66" spans="5:7" ht="19.5" hidden="1" thickBot="1" x14ac:dyDescent="0.3">
      <c r="E66" s="324" t="s">
        <v>445</v>
      </c>
      <c r="F66" s="325"/>
      <c r="G66" s="298"/>
    </row>
  </sheetData>
  <mergeCells count="1">
    <mergeCell ref="A2:G2"/>
  </mergeCells>
  <pageMargins left="0.23622047244094491" right="0" top="0.74803149606299213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1.1</vt:lpstr>
      <vt:lpstr>1.2.</vt:lpstr>
      <vt:lpstr>1.3</vt:lpstr>
      <vt:lpstr>2.1</vt:lpstr>
      <vt:lpstr>2.2</vt:lpstr>
      <vt:lpstr>3.1</vt:lpstr>
      <vt:lpstr>3.2.</vt:lpstr>
      <vt:lpstr>3.3.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2023-01-10T06:07:43Z</dcterms:modified>
</cp:coreProperties>
</file>