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700" tabRatio="914" activeTab="5"/>
  </bookViews>
  <sheets>
    <sheet name="т.8" sheetId="2" r:id="rId1"/>
    <sheet name="т.9" sheetId="1" r:id="rId2"/>
    <sheet name="т.10" sheetId="12" r:id="rId3"/>
    <sheet name="т. 11" sheetId="19" r:id="rId4"/>
    <sheet name="т. 12" sheetId="22" r:id="rId5"/>
    <sheet name="т.13" sheetId="23" r:id="rId6"/>
  </sheets>
  <definedNames>
    <definedName name="_xlnm._FilterDatabase" localSheetId="2" hidden="1">т.10!$A$5:$F$39</definedName>
    <definedName name="_xlnm._FilterDatabase" localSheetId="1" hidden="1">т.9!$A$6:$K$43</definedName>
    <definedName name="sub_1305" localSheetId="1">т.9!#REF!</definedName>
    <definedName name="sub_1352" localSheetId="1">т.9!#REF!</definedName>
    <definedName name="_xlnm.Print_Titles" localSheetId="3">'т. 11'!$5:$7</definedName>
    <definedName name="_xlnm.Print_Titles" localSheetId="2">т.10!$4:$5</definedName>
    <definedName name="_xlnm.Print_Titles" localSheetId="5">т.13!$9:$13</definedName>
    <definedName name="_xlnm.Print_Titles" localSheetId="0">т.8!$3:$6</definedName>
    <definedName name="_xlnm.Print_Titles" localSheetId="1">т.9!$5:$7</definedName>
    <definedName name="_xlnm.Print_Area" localSheetId="3">'т. 11'!$A$1:$H$101</definedName>
    <definedName name="_xlnm.Print_Area" localSheetId="2">т.10!$A$1:$F$39</definedName>
    <definedName name="_xlnm.Print_Area" localSheetId="0">т.8!$A$1:$H$46</definedName>
    <definedName name="_xlnm.Print_Area" localSheetId="1">т.9!$A$1:$K$43</definedName>
  </definedNames>
  <calcPr calcId="162913" iterate="1"/>
</workbook>
</file>

<file path=xl/calcChain.xml><?xml version="1.0" encoding="utf-8"?>
<calcChain xmlns="http://schemas.openxmlformats.org/spreadsheetml/2006/main">
  <c r="V19" i="23" l="1"/>
  <c r="AA19" i="23" s="1"/>
  <c r="U19" i="23"/>
  <c r="Z19" i="23" s="1"/>
  <c r="Q19" i="23"/>
  <c r="W19" i="23" s="1"/>
  <c r="P19" i="23"/>
  <c r="O19" i="23"/>
  <c r="N19" i="23"/>
  <c r="M19" i="23"/>
  <c r="L19" i="23"/>
  <c r="I19" i="23"/>
  <c r="V18" i="23"/>
  <c r="U18" i="23"/>
  <c r="T18" i="23"/>
  <c r="Y18" i="23" s="1"/>
  <c r="S18" i="23"/>
  <c r="R18" i="23"/>
  <c r="Q18" i="23" s="1"/>
  <c r="Z18" i="23" s="1"/>
  <c r="N18" i="23"/>
  <c r="F18" i="23"/>
  <c r="M18" i="23" s="1"/>
  <c r="V17" i="23"/>
  <c r="U17" i="23"/>
  <c r="Z17" i="23" s="1"/>
  <c r="T17" i="23"/>
  <c r="Y17" i="23" s="1"/>
  <c r="S17" i="23"/>
  <c r="X17" i="23" s="1"/>
  <c r="R17" i="23"/>
  <c r="Q17" i="23" s="1"/>
  <c r="F17" i="23"/>
  <c r="N17" i="23" s="1"/>
  <c r="V16" i="23"/>
  <c r="AA16" i="23" s="1"/>
  <c r="U16" i="23"/>
  <c r="Z16" i="23" s="1"/>
  <c r="T16" i="23"/>
  <c r="Q16" i="23" s="1"/>
  <c r="X16" i="23" s="1"/>
  <c r="S16" i="23"/>
  <c r="R16" i="23"/>
  <c r="W16" i="23" s="1"/>
  <c r="P16" i="23"/>
  <c r="M16" i="23"/>
  <c r="L16" i="23"/>
  <c r="F16" i="23"/>
  <c r="O16" i="23" s="1"/>
  <c r="V15" i="23"/>
  <c r="AA15" i="23" s="1"/>
  <c r="U15" i="23"/>
  <c r="U14" i="23" s="1"/>
  <c r="T15" i="23"/>
  <c r="S15" i="23"/>
  <c r="R15" i="23"/>
  <c r="W15" i="23" s="1"/>
  <c r="Q15" i="23"/>
  <c r="X15" i="23" s="1"/>
  <c r="N15" i="23"/>
  <c r="M15" i="23"/>
  <c r="F15" i="23"/>
  <c r="P15" i="23" s="1"/>
  <c r="V14" i="23"/>
  <c r="R14" i="23"/>
  <c r="K14" i="23"/>
  <c r="P14" i="23" s="1"/>
  <c r="J14" i="23"/>
  <c r="O14" i="23" s="1"/>
  <c r="I14" i="23"/>
  <c r="H14" i="23"/>
  <c r="M14" i="23" s="1"/>
  <c r="G14" i="23"/>
  <c r="L14" i="23" s="1"/>
  <c r="F14" i="23"/>
  <c r="N14" i="23" s="1"/>
  <c r="I13" i="23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T13" i="23" s="1"/>
  <c r="U13" i="23" s="1"/>
  <c r="V13" i="23" s="1"/>
  <c r="W13" i="23" s="1"/>
  <c r="X13" i="23" s="1"/>
  <c r="Y13" i="23" s="1"/>
  <c r="Z13" i="23" s="1"/>
  <c r="AA13" i="23" s="1"/>
  <c r="AB13" i="23" s="1"/>
  <c r="AC13" i="23" s="1"/>
  <c r="AD13" i="23" s="1"/>
  <c r="AE13" i="23" s="1"/>
  <c r="AF13" i="23" s="1"/>
  <c r="H13" i="23"/>
  <c r="E13" i="23"/>
  <c r="N9" i="22"/>
  <c r="T9" i="22" s="1"/>
  <c r="J9" i="22"/>
  <c r="Q9" i="22" s="1"/>
  <c r="Q8" i="22"/>
  <c r="N8" i="22"/>
  <c r="R8" i="22" s="1"/>
  <c r="M8" i="22"/>
  <c r="T8" i="22" s="1"/>
  <c r="H8" i="22"/>
  <c r="Q7" i="22"/>
  <c r="N7" i="22"/>
  <c r="M7" i="22"/>
  <c r="R7" i="22" s="1"/>
  <c r="H7" i="22"/>
  <c r="T6" i="22"/>
  <c r="R6" i="22"/>
  <c r="Q6" i="22"/>
  <c r="L6" i="22"/>
  <c r="H6" i="22"/>
  <c r="U5" i="22"/>
  <c r="V5" i="22" s="1"/>
  <c r="W5" i="22" s="1"/>
  <c r="X5" i="22" s="1"/>
  <c r="Y5" i="22" s="1"/>
  <c r="Z5" i="22" s="1"/>
  <c r="AA5" i="22" s="1"/>
  <c r="AA18" i="23" l="1"/>
  <c r="AA14" i="23"/>
  <c r="Z14" i="23"/>
  <c r="W17" i="23"/>
  <c r="AA17" i="23"/>
  <c r="X18" i="23"/>
  <c r="O17" i="23"/>
  <c r="X19" i="23"/>
  <c r="S14" i="23"/>
  <c r="X14" i="23" s="1"/>
  <c r="Y16" i="23"/>
  <c r="P17" i="23"/>
  <c r="O18" i="23"/>
  <c r="W18" i="23"/>
  <c r="Y19" i="23"/>
  <c r="T14" i="23"/>
  <c r="Y14" i="23" s="1"/>
  <c r="O15" i="23"/>
  <c r="N16" i="23"/>
  <c r="M17" i="23"/>
  <c r="L18" i="23"/>
  <c r="P18" i="23"/>
  <c r="Y15" i="23"/>
  <c r="Z15" i="23"/>
  <c r="L17" i="23"/>
  <c r="Q14" i="23"/>
  <c r="W14" i="23" s="1"/>
  <c r="L15" i="23"/>
  <c r="L8" i="22"/>
  <c r="R9" i="22"/>
  <c r="L7" i="22"/>
  <c r="K35" i="1" l="1"/>
  <c r="K37" i="1"/>
  <c r="K36" i="1"/>
  <c r="F27" i="12" l="1"/>
  <c r="H10" i="1" l="1"/>
  <c r="H35" i="1"/>
  <c r="H26" i="1"/>
  <c r="H28" i="1"/>
  <c r="K18" i="1" l="1"/>
  <c r="F9" i="12" l="1"/>
  <c r="E9" i="12"/>
  <c r="F10" i="12"/>
  <c r="E10" i="12"/>
  <c r="F12" i="12"/>
  <c r="E12" i="12"/>
  <c r="A12" i="12"/>
  <c r="A16" i="12" s="1"/>
  <c r="A18" i="12" s="1"/>
  <c r="A20" i="12" s="1"/>
  <c r="A22" i="12" s="1"/>
  <c r="A24" i="12" s="1"/>
  <c r="A28" i="12" s="1"/>
  <c r="A32" i="12" s="1"/>
  <c r="A34" i="12" s="1"/>
  <c r="A38" i="12" s="1"/>
  <c r="A10" i="12"/>
  <c r="F16" i="12"/>
  <c r="E16" i="12"/>
  <c r="F18" i="12"/>
  <c r="E18" i="12"/>
  <c r="F20" i="12"/>
  <c r="E20" i="12"/>
  <c r="F22" i="12"/>
  <c r="E22" i="12"/>
  <c r="E8" i="12" l="1"/>
  <c r="F8" i="12"/>
  <c r="F24" i="12"/>
  <c r="E24" i="12"/>
  <c r="E27" i="12"/>
  <c r="F28" i="12"/>
  <c r="E28" i="12"/>
  <c r="F34" i="12"/>
  <c r="F31" i="12" s="1"/>
  <c r="F32" i="12"/>
  <c r="E32" i="12"/>
  <c r="E34" i="12"/>
  <c r="E35" i="12" s="1"/>
  <c r="C34" i="12"/>
  <c r="B34" i="12"/>
  <c r="F38" i="12"/>
  <c r="F36" i="12" s="1"/>
  <c r="E38" i="12"/>
  <c r="E36" i="12" s="1"/>
  <c r="H14" i="1" l="1"/>
  <c r="I14" i="1"/>
  <c r="H15" i="1"/>
  <c r="H11" i="1" s="1"/>
  <c r="I15" i="1"/>
  <c r="I11" i="1" s="1"/>
  <c r="K14" i="1"/>
  <c r="K15" i="1"/>
  <c r="K11" i="1" s="1"/>
  <c r="J9" i="1"/>
  <c r="J10" i="1"/>
  <c r="J11" i="1"/>
  <c r="J12" i="1"/>
  <c r="J14" i="1"/>
  <c r="J15" i="1"/>
  <c r="H20" i="1"/>
  <c r="H19" i="1" s="1"/>
  <c r="I20" i="1"/>
  <c r="I19" i="1" s="1"/>
  <c r="K20" i="1"/>
  <c r="K19" i="1" s="1"/>
  <c r="J20" i="1"/>
  <c r="K26" i="1"/>
  <c r="K27" i="1"/>
  <c r="I26" i="1"/>
  <c r="H27" i="1"/>
  <c r="I27" i="1"/>
  <c r="J26" i="1"/>
  <c r="J27" i="1"/>
  <c r="H41" i="1"/>
  <c r="H40" i="1" s="1"/>
  <c r="I41" i="1"/>
  <c r="I40" i="1" s="1"/>
  <c r="K41" i="1"/>
  <c r="K40" i="1" s="1"/>
  <c r="J41" i="1"/>
  <c r="H34" i="1"/>
  <c r="H12" i="1" s="1"/>
  <c r="I34" i="1"/>
  <c r="I12" i="1" s="1"/>
  <c r="I35" i="1"/>
  <c r="I10" i="1" s="1"/>
  <c r="K34" i="1"/>
  <c r="K12" i="1" s="1"/>
  <c r="K10" i="1"/>
  <c r="J35" i="1"/>
  <c r="J34" i="1"/>
  <c r="H9" i="1" l="1"/>
  <c r="H8" i="1" s="1"/>
  <c r="I9" i="1"/>
  <c r="I8" i="1" s="1"/>
  <c r="K9" i="1"/>
  <c r="K8" i="1" s="1"/>
  <c r="H13" i="1"/>
  <c r="I13" i="1"/>
  <c r="K13" i="1"/>
  <c r="J33" i="1"/>
  <c r="H33" i="1"/>
  <c r="I33" i="1"/>
  <c r="K33" i="1"/>
  <c r="J40" i="1" l="1"/>
  <c r="F15" i="12" l="1"/>
  <c r="E15" i="12"/>
  <c r="E31" i="12"/>
  <c r="C36" i="12"/>
  <c r="F26" i="12" l="1"/>
  <c r="J19" i="1"/>
  <c r="E14" i="12"/>
  <c r="F14" i="12"/>
  <c r="E26" i="12"/>
  <c r="J13" i="1" l="1"/>
  <c r="J8" i="1"/>
  <c r="F37" i="12"/>
  <c r="F7" i="12" s="1"/>
  <c r="E37" i="12"/>
  <c r="E7" i="12" s="1"/>
  <c r="E30" i="12" l="1"/>
  <c r="E6" i="12" s="1"/>
  <c r="F30" i="12" l="1"/>
  <c r="F6" i="12" s="1"/>
</calcChain>
</file>

<file path=xl/sharedStrings.xml><?xml version="1.0" encoding="utf-8"?>
<sst xmlns="http://schemas.openxmlformats.org/spreadsheetml/2006/main" count="1202" uniqueCount="468">
  <si>
    <t>1.</t>
  </si>
  <si>
    <t>Государственная программа</t>
  </si>
  <si>
    <t>«Развитие физической культуры, спорта и туризма»</t>
  </si>
  <si>
    <t>всего</t>
  </si>
  <si>
    <t>Х</t>
  </si>
  <si>
    <t>минобр</t>
  </si>
  <si>
    <t>минстрой</t>
  </si>
  <si>
    <t>2.</t>
  </si>
  <si>
    <t>Подпрограмма 1.</t>
  </si>
  <si>
    <t>«Развитие физической культуры и массового спорта», в том числе:</t>
  </si>
  <si>
    <t>3.</t>
  </si>
  <si>
    <t>4.</t>
  </si>
  <si>
    <t>5.</t>
  </si>
  <si>
    <t>6.</t>
  </si>
  <si>
    <t>7.</t>
  </si>
  <si>
    <t>-</t>
  </si>
  <si>
    <t>8.</t>
  </si>
  <si>
    <t>«Выполнение работ по проведению в соответствии с календарным планом физкультурных и спортивных мероприятий»</t>
  </si>
  <si>
    <t>9.</t>
  </si>
  <si>
    <t>Подпрограмма 2.</t>
  </si>
  <si>
    <t>«Совершенствование системы подготовки спортивного резерва и спорта высших достижений»</t>
  </si>
  <si>
    <t>11.</t>
  </si>
  <si>
    <t>12.</t>
  </si>
  <si>
    <t>13.</t>
  </si>
  <si>
    <t>14.</t>
  </si>
  <si>
    <t>«Выполнение работ по подготовке спортивного резерва и (или) спортсменов высокого класса, сборных команд области»</t>
  </si>
  <si>
    <t>15.</t>
  </si>
  <si>
    <t>Подпрограмма 3.</t>
  </si>
  <si>
    <t>«Строительство и реконструкция спортивных объектов, модернизация материально-технической базы для занятий физической культурой и спортом»</t>
  </si>
  <si>
    <t>Х </t>
  </si>
  <si>
    <t>16.</t>
  </si>
  <si>
    <t>17.</t>
  </si>
  <si>
    <t>18.</t>
  </si>
  <si>
    <t>Подпрограмма 4.</t>
  </si>
  <si>
    <t>«Развитие туризма»</t>
  </si>
  <si>
    <t>19.</t>
  </si>
  <si>
    <t>20.</t>
  </si>
  <si>
    <t>№ п/п</t>
  </si>
  <si>
    <t>Статус</t>
  </si>
  <si>
    <t>Наименование Программы, подпрограммы Программы, основного мероприятия</t>
  </si>
  <si>
    <t>Ответственный исполнитель, соисполнители, участники</t>
  </si>
  <si>
    <t>Код бюджетной классификации</t>
  </si>
  <si>
    <t>Расходы  (тыс. рублей)</t>
  </si>
  <si>
    <t>ГРБС</t>
  </si>
  <si>
    <t>РзПр</t>
  </si>
  <si>
    <t>ЦСР</t>
  </si>
  <si>
    <t>утверждено сводной бюджетной росписью на отчетную дату</t>
  </si>
  <si>
    <t>кассовое исполнение</t>
  </si>
  <si>
    <t>0709</t>
  </si>
  <si>
    <t>0412</t>
  </si>
  <si>
    <t>21.</t>
  </si>
  <si>
    <t>Наименование показателя (индикатора)</t>
  </si>
  <si>
    <t>Единица измерения</t>
  </si>
  <si>
    <t>Значение показателей (индикаторов) государственной программы, подпрограммы государственной программы</t>
  </si>
  <si>
    <t>год, предшествующий отчетному (текущему) году</t>
  </si>
  <si>
    <t>отчетный год</t>
  </si>
  <si>
    <t>план</t>
  </si>
  <si>
    <t>факт на отчетную дату</t>
  </si>
  <si>
    <t>процентов</t>
  </si>
  <si>
    <t>человек</t>
  </si>
  <si>
    <t>Число оренбургских спортсменов, включенных в основные и резервные составы сборных команд Российской Федерации</t>
  </si>
  <si>
    <t>млн. рублей</t>
  </si>
  <si>
    <t>тыс. человек</t>
  </si>
  <si>
    <t>* Показатель прогнозный</t>
  </si>
  <si>
    <t>10.</t>
  </si>
  <si>
    <t>тыс. рублей</t>
  </si>
  <si>
    <t>Основное мероприятие 2.4.</t>
  </si>
  <si>
    <t>Основное мероприятие 2.3.</t>
  </si>
  <si>
    <t>Основное мероприятие 2.2.</t>
  </si>
  <si>
    <t>Основное мероприятие 1.3.</t>
  </si>
  <si>
    <t>Подпрограмма 5</t>
  </si>
  <si>
    <t>Основное мероприятие 5.1</t>
  </si>
  <si>
    <t>22.</t>
  </si>
  <si>
    <t xml:space="preserve">Отчет об использовании бюджетных ассигнований областного бюджета на реализацию государственной программы                                                                                                                  </t>
  </si>
  <si>
    <t>Доля населения Оренбургской области, занимающегося физической культурой и спортом по месту работы, в общей численности населения Оренбургской области, занятого в экономике</t>
  </si>
  <si>
    <t>«Обеспечение подготовки спортивного резерва для спортивных сборных команд Оренбургской области»</t>
  </si>
  <si>
    <t>23.</t>
  </si>
  <si>
    <t>Основное мероприятие 2.1.</t>
  </si>
  <si>
    <t>Основное мероприятие 1.8.</t>
  </si>
  <si>
    <t xml:space="preserve"> «Интеграция общего и дополнительного образования физкультурно-спортивной направленности в развитии физического воспитания и детско-юношеского спорта»</t>
  </si>
  <si>
    <t>Факт</t>
  </si>
  <si>
    <t>Дата наступления контрольного события</t>
  </si>
  <si>
    <t>Информация о выполнении контрольного события</t>
  </si>
  <si>
    <t>Примечание</t>
  </si>
  <si>
    <t>Отчет</t>
  </si>
  <si>
    <t>N п/п</t>
  </si>
  <si>
    <t>X</t>
  </si>
  <si>
    <t>Обоснование отклонения значения показателя (индикатора) (при наличии)</t>
  </si>
  <si>
    <t>Таблица 11</t>
  </si>
  <si>
    <t>N</t>
  </si>
  <si>
    <t>Подпрограмма 1</t>
  </si>
  <si>
    <t>Подпрограмма 2</t>
  </si>
  <si>
    <t>Подпрограмма 3</t>
  </si>
  <si>
    <t>Подпрограмма 4</t>
  </si>
  <si>
    <t>п/п</t>
  </si>
  <si>
    <t>федеральный бюджет</t>
  </si>
  <si>
    <t>24.</t>
  </si>
  <si>
    <t>25.</t>
  </si>
  <si>
    <t>Источник финансирования</t>
  </si>
  <si>
    <t>Утверждено в сводной бюджетной росписи на отчетную дату</t>
  </si>
  <si>
    <t>Кассовый расход на отчетную дату</t>
  </si>
  <si>
    <t>всего, в том числе</t>
  </si>
  <si>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</si>
  <si>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Основное мероприятие 2.1</t>
  </si>
  <si>
    <t>Основное мероприятие 2.2</t>
  </si>
  <si>
    <t>Основное мероприятие 2.3</t>
  </si>
  <si>
    <t>Основное мероприятие 2.4</t>
  </si>
  <si>
    <t>Основное мероприятие 4.1</t>
  </si>
  <si>
    <t>«Осуществление государственной политики, способствующей развитию физической культуры, спорта и туризма»</t>
  </si>
  <si>
    <t>Доля населения и организаций Оренбургской области, получивших государственные услуги надлежащего качества в соответствии с административными регламентами, в общей численности граждан и организаций, обратившихся за оказанием услуг</t>
  </si>
  <si>
    <t>Доля выполненных работ по проведению мероприятий в соответствии с КП в общем количестве запланированных таких работ</t>
  </si>
  <si>
    <t>количество российских посетителей из других регионов (резидентов)</t>
  </si>
  <si>
    <t>численность иностранных граждан, прибывших в Оренбургскую область с целью поездки - туризм</t>
  </si>
  <si>
    <t>Доля размещенного информационного материала, в том числе по пропаганде физической культуры, спорта и здорового образа жизни, в общем количестве запланированного информационного материала</t>
  </si>
  <si>
    <t>Увеличение доли обучающихся образовательных организаций области, участвующих в спортивных соревнованиях, в общей численности обучающихся общеобразовательных организаций</t>
  </si>
  <si>
    <t>Число оренбургских спортсменов, принявших участие в официальных спортивных мероприятиях</t>
  </si>
  <si>
    <t>Доля спортсменов Оренбургской области, участвующих во всероссийских и международных спортивных соревнованиях, в общем числе спортсменов, включенных в списки сборных команд Оренбургской области</t>
  </si>
  <si>
    <t>Доля лиц, принимаемых в физкультурно-спортивную организацию на бюджетной основе, в общей численности лиц, определенных учредителем в соответствии с государственным заданием</t>
  </si>
  <si>
    <t>Доля лиц, занимающихся по программам спортивной подготовки в организациях ведомственной принадлежности физической культуры и спорта</t>
  </si>
  <si>
    <t>Доля лиц, имеющих спортивные разряды и звания, занимающихся футболом в организациях, осуществляющих спортивную подготовку, в общей численности лиц, занимающихся в организациях, осуществляющих спортивную подготовку по виду спорта "футбол"</t>
  </si>
  <si>
    <t>Ввод в эксплуатацию объектов обеспечивающей инфраструктуры для создания и реализации туристско-рекреационных кластеров:</t>
  </si>
  <si>
    <t>дорожной инфраструктуры местного значения</t>
  </si>
  <si>
    <t>километров</t>
  </si>
  <si>
    <t>всего, в том числе:</t>
  </si>
  <si>
    <t>Региональный проект</t>
  </si>
  <si>
    <t>1103</t>
  </si>
  <si>
    <t>«Оказание поддержки субъектам физической культуры и спорта Оренбургской области»</t>
  </si>
  <si>
    <t>«Материальное стимулирование за достижение высоких спортивных результатов»</t>
  </si>
  <si>
    <t xml:space="preserve"> «Спорт - норма жизни»</t>
  </si>
  <si>
    <t>143Р552280</t>
  </si>
  <si>
    <t>143Р552290</t>
  </si>
  <si>
    <t>«Организация и проведение мероприятий в сфере туризма»</t>
  </si>
  <si>
    <t>26.</t>
  </si>
  <si>
    <t>27.</t>
  </si>
  <si>
    <t>28.</t>
  </si>
  <si>
    <t>29.</t>
  </si>
  <si>
    <t>30.</t>
  </si>
  <si>
    <t>31.</t>
  </si>
  <si>
    <t xml:space="preserve">Оренбургской области «Развитие физической культуры, спорта и туризма» </t>
  </si>
  <si>
    <t>Подпрограмма 1 "Развитие физической культуры и массового спорта"</t>
  </si>
  <si>
    <t>32.</t>
  </si>
  <si>
    <t>Подпрограмма 2 "Совершенствование системы подготовки спортивного резерва и спорта высших достижений"</t>
  </si>
  <si>
    <t>Подпрограмма 3 "Строительство и реконструкция спортивных объектов, модернизация материально-технической базы для занятий физической культурой и спортом"</t>
  </si>
  <si>
    <t>Подпрограмма 4 "Развитие туризма"</t>
  </si>
  <si>
    <t>Подпрограмма 5 "Обеспечение реализации государственной программы"</t>
  </si>
  <si>
    <t>минспорт</t>
  </si>
  <si>
    <t>Количество призовых мест, занятых оренбургскими спортсменами на соревнованиях всероссийского и международного уровней</t>
  </si>
  <si>
    <t>Туристский поток в Оренбургскую область, в том числе:</t>
  </si>
  <si>
    <t>Государственная программа Оренбургской области "Развитие физической культуры, спорта и туризма"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</si>
  <si>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</t>
  </si>
  <si>
    <t>Доля муниципальных образований Оренбургской области, участвующих в текущем году в областном смотре-конкурсе на лучшую организацию физкультурной и спортивной работы в муниципальных образованиях Оренбургской области, в общем количестве муниципальных образований Оренбургской области</t>
  </si>
  <si>
    <t>Доля граждан старшего возраста (женщины в возрасте 55 - 79 лет, мужчины в возрасте 60 - 79 лет), систематически занимающихся физической культурой и спортом, в общей численности граждан старшего возраста</t>
  </si>
  <si>
    <t>Все организации спортивной подготовки предоставляют услуги населению в соответствии с федеральными стандартами спортивной подготовки</t>
  </si>
  <si>
    <t>В организации спортивной подготовки, в том числе спортивные школы по хоккею, поставлено новое спортивное оборудование и инвентарь</t>
  </si>
  <si>
    <t>Поставлены комплекты спортивного оборудования (малые спортивные формы и футбольные поля)</t>
  </si>
  <si>
    <t>Объем инвестиций в основной капитал в туристскую инфраструктуру (внебюджетные источники)</t>
  </si>
  <si>
    <t>Численность лиц, размещенных в коллективных средствах размещения</t>
  </si>
  <si>
    <t>Объем платных туристских услуг и платных услуг гостиниц, аналогичных средств размещения населению</t>
  </si>
  <si>
    <t>Объем просроченной кредиторской задолженности по обязательствам минспорта</t>
  </si>
  <si>
    <t>Доля проведенных в текущем году минспортом проверок государственных учреждений физической культуры и спорта в общем количестве запланированных проверок</t>
  </si>
  <si>
    <t>единиц</t>
  </si>
  <si>
    <t>минэк</t>
  </si>
  <si>
    <t>"Развитие физической культуры, спорта и туризма"</t>
  </si>
  <si>
    <t>"Развитие физической культуры и массового спорта", в том числе:</t>
  </si>
  <si>
    <t>"Выполнение работ по проведению в соответствии с календарным планом физкультурных и спортивных мероприятий"</t>
  </si>
  <si>
    <t>"Интеграция общего и дополнительного образования физкультурно-спортивной направленности в развитие физического воспитания и детско-юношеского спорта"</t>
  </si>
  <si>
    <t>"Совершенствование системы подготовки спортивного резерва и спорта высших достижений"</t>
  </si>
  <si>
    <t>"Оказание поддержки субъектам физической культуры и спорта Оренбургской области"</t>
  </si>
  <si>
    <t>"Материальное стимулирование спортсменов и тренеров за достижение высоких спортивных результатов"</t>
  </si>
  <si>
    <t>"Выполнение работ по подготовке спортивного резерва и (или) спортсменов высокого класса, сборных команд области"</t>
  </si>
  <si>
    <t>"Обеспечение подготовки спортивного резерва для спортивных сборных команд Оренбургской области"</t>
  </si>
  <si>
    <t>"Спорт - норма жизни"</t>
  </si>
  <si>
    <t>"Строительство и реконструкция спортивных объектов, модернизация материально-технической базы для занятий физической культурой и спортом"</t>
  </si>
  <si>
    <t>"Развитие туризма"</t>
  </si>
  <si>
    <t>"Организация и проведение мероприятий в сфере туризма"</t>
  </si>
  <si>
    <t>"Обеспечение реализации государственной программы"</t>
  </si>
  <si>
    <t>утверждено сводной бюджетной росписью                        на 1 января отчетного года</t>
  </si>
  <si>
    <t>Министерство физической культуры и спорта Оренбургской области</t>
  </si>
  <si>
    <t>(наименование главного распорядителя средств областного бюджета)</t>
  </si>
  <si>
    <t>Наименование муниципального образования</t>
  </si>
  <si>
    <t>Реквизиты соглашения о предоставлении субсидии (дата и номер), наименование федерального органа исполнительной власти и органа исполнительной власти Оренбургской области</t>
  </si>
  <si>
    <t>Предусмотрено соглашением</t>
  </si>
  <si>
    <t>Фактически</t>
  </si>
  <si>
    <t>Показатель результативности</t>
  </si>
  <si>
    <t>объем средств (тыс. рублей)</t>
  </si>
  <si>
    <t>доля софинансирования за счет средств (процентов)</t>
  </si>
  <si>
    <t>предусмотрено соглашением о предоставлении субсидии</t>
  </si>
  <si>
    <t>фактическое достижение значения на отчетную дату</t>
  </si>
  <si>
    <t>причины недостижения</t>
  </si>
  <si>
    <t>в том числе за счет:</t>
  </si>
  <si>
    <t>перечисленный в местный бюджет - всего</t>
  </si>
  <si>
    <t>наименование показателя результативности (контрольного события)*)</t>
  </si>
  <si>
    <t>единица измерения</t>
  </si>
  <si>
    <t>значение</t>
  </si>
  <si>
    <t>федерального бюджета</t>
  </si>
  <si>
    <t>областного бюджета</t>
  </si>
  <si>
    <t>бюджет поселения</t>
  </si>
  <si>
    <t>со стороны населения</t>
  </si>
  <si>
    <t>со стороны спонсоров</t>
  </si>
  <si>
    <t>Всего</t>
  </si>
  <si>
    <t>шт</t>
  </si>
  <si>
    <t>Субсидия на оснащение объектов спортивной инфраструктуры спортивно-технологическим оборудованием</t>
  </si>
  <si>
    <t>областной бюджет</t>
  </si>
  <si>
    <t>местный бюджет</t>
  </si>
  <si>
    <t>внебюджетные источники</t>
  </si>
  <si>
    <t>Субсидия на приобретение спортивного оборудования и инвентаря для приведения организаций спортивной подготовки в нормативное состояние</t>
  </si>
  <si>
    <t>Субсидия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</si>
  <si>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г. Оренбург</t>
  </si>
  <si>
    <t>Показатель выполнен</t>
  </si>
  <si>
    <t xml:space="preserve">В связи с распространением новой коронавирусной инфекции (2019-nCoV) был существенно сокращен туристский поток в Оренбургскую область, в связи с чем объем инвестици в туристскую деятельность существенно снизился, показатель не выполнен
</t>
  </si>
  <si>
    <t>Фишер</t>
  </si>
  <si>
    <t>Контрольное событие 1 "Выполнение плана проверок"</t>
  </si>
  <si>
    <t>Контрольное событие 1 "Формирование плана проверок"</t>
  </si>
  <si>
    <t>Показатель (индикатор) 2 "Доля проведенных в текущем году минспортом проверок государственных учреждений физической культуры и спорта в общем количестве запланированных проверок"</t>
  </si>
  <si>
    <t>Контрольное событие 2 "Соблюдение сроков перечисления денежных средств, установленных договорами (контрактами), иными денежными обязательствами"</t>
  </si>
  <si>
    <t>Контрольное событие 1 "Мониторинг выполнения денежных обязательств минспорта"</t>
  </si>
  <si>
    <t>Показатель (индикатор) 1 "Объем просроченной кредиторской задолженности по обязательствам минспорта"</t>
  </si>
  <si>
    <t>Основное мероприятие 5.1 "Осуществление государственной политики, способствующей развитию физической культуры, спорта и туризма"</t>
  </si>
  <si>
    <t>минэк Овчарова</t>
  </si>
  <si>
    <t>Контрольное событие 1 "Мониторинг коллективных средств размещения по численности размещенных лиц"</t>
  </si>
  <si>
    <t>Показатель (индикатор) 3 "Численность лиц, размещенных в коллективных средствах размещения"</t>
  </si>
  <si>
    <t>Контрольное событие 1 "Мониторинг объемов инвестиций в основной капитал в туристскую инфраструктуру"</t>
  </si>
  <si>
    <t>млрд. рублей</t>
  </si>
  <si>
    <t>Показатель (индикатор) 2 "Объем инвестиций в основной капитал в туристскую инфраструктуру (внебюджетные источники)"</t>
  </si>
  <si>
    <t>Контрольное событие 2 "Контроль за вводом в эксплуатацию объектов обеспечивающей инфраструктуры для создания и реализации туристско-рекреационных кластеров: дорожной инфраструктуры местного значения; коммунальной инфраструктуры"</t>
  </si>
  <si>
    <t>Контрольное событие 1 "Мониторинг мощностей обеспечивающей инфраструктуры для создания и реализации туристско-рекреационных кластеров"</t>
  </si>
  <si>
    <t>Показатель (индикатор) 1 "Ввод в эксплуатацию объектов обеспечивающей инфраструктуры для создания и реализации туристско-рекреационных кластеров: дорожной инфраструктуры местного значения; коммунальной инфраструктуры"</t>
  </si>
  <si>
    <t>Основное мероприятие 4.2 "Создание туристско-рекреационных кластеров"</t>
  </si>
  <si>
    <t>Контрольное событие 1 "Организация и проведение мероприятий в сфере туризма"</t>
  </si>
  <si>
    <t>Показатель (индикатор) 1 "Объем платных туристских услуг и платных услуг гостиниц, аналогичных средств размещения населению"</t>
  </si>
  <si>
    <t>Основное мероприятие 4.1 "Организация и проведение мероприятий в сфере туризма"</t>
  </si>
  <si>
    <t>Холодов</t>
  </si>
  <si>
    <t>82.</t>
  </si>
  <si>
    <t>Контрольное событие 1 "Поставлены комплекты спортивного оборудования (малые спортивные формы и футбольные поля)"</t>
  </si>
  <si>
    <t>81.</t>
  </si>
  <si>
    <t>Показатель (индикатор) 9 "Поставлены комплекты спортивного оборудования (малые спортивные формы и футбольные поля)"</t>
  </si>
  <si>
    <t>80.</t>
  </si>
  <si>
    <t>Контрольное событие 1 "Поставлены комплекты искусственных футбольных полей"</t>
  </si>
  <si>
    <t>79.</t>
  </si>
  <si>
    <t>78.</t>
  </si>
  <si>
    <t>77.</t>
  </si>
  <si>
    <t>76.</t>
  </si>
  <si>
    <t>Контрольное событие 1 "Поставлено новое спортивное оборудование и инвентарь"</t>
  </si>
  <si>
    <t>75.</t>
  </si>
  <si>
    <t>Показатель (индикатор) 6 "В организации спортивной подготовки, в том числе спортивные школы по хоккею, поставлено новое спортивное оборудование и инвентарь"</t>
  </si>
  <si>
    <t>74.</t>
  </si>
  <si>
    <t>Показатель (индикатор) 5 "Доля лиц, имеющих спортивные разряды и звания, занимающихся футболом в организациях, осуществляющих спортивную подготовку, в общей численности лиц, занимающихся в организациях, осуществляющих спортивную подготовку по виду спорта "футбол"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</si>
  <si>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</si>
  <si>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</si>
  <si>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</si>
  <si>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</si>
  <si>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</si>
  <si>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</si>
  <si>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</si>
  <si>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</si>
  <si>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</si>
  <si>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</si>
  <si>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</si>
  <si>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Региональный проект "Спорт - норма жизни"</t>
  </si>
  <si>
    <t>62.</t>
  </si>
  <si>
    <t>61.</t>
  </si>
  <si>
    <t>Контрольное событие 1 "Наличие программы спортивной подготовки, разработанной в соответствии с федеральными стандартами спортивной подготовки"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</si>
  <si>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</si>
  <si>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</si>
  <si>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</si>
  <si>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</si>
  <si>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</si>
  <si>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</si>
  <si>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</si>
  <si>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</si>
  <si>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</si>
  <si>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Контрольное событие 1 "Оказание услуг в рамках государственного задания"</t>
  </si>
  <si>
    <t>51.</t>
  </si>
  <si>
    <t>Показатель (индикатор) 2 "Доля лиц, занимающихся по программам спортивной подготовки в организациях ведомственной принадлежности физической культуры и спорта"</t>
  </si>
  <si>
    <t>50.</t>
  </si>
  <si>
    <t>Контрольное событие 3 "Оказание услуг в рамках государственного задания"</t>
  </si>
  <si>
    <t>49.</t>
  </si>
  <si>
    <t>не позднее 15 рабочих дней со дня доведения лимитов бюджетных обязательств</t>
  </si>
  <si>
    <t>Контрольное событие 2 "Доведение утвержденного государственного задания до подведомственных минспорту учреждений"</t>
  </si>
  <si>
    <t>48.</t>
  </si>
  <si>
    <t>Контрольное событие 1 "Наличие программы спортивной подготовки"</t>
  </si>
  <si>
    <t>47.</t>
  </si>
  <si>
    <t>Показатель (индикатор) 1 "Доля лиц, принимаемых в физкультурно-спортивную организацию на бюджетной основе, в общей численности лиц, определенных учредителем в соответствии с государственным заданием"</t>
  </si>
  <si>
    <t>46.</t>
  </si>
  <si>
    <t>Основное мероприятие 2.4 "Обеспечение подготовки спортивного резерва для спортивных сборных команд Оренбургской области"</t>
  </si>
  <si>
    <t>45.</t>
  </si>
  <si>
    <t>Контрольное событие 2 "Выполнение работы в рамках государственного задания"</t>
  </si>
  <si>
    <t>44.</t>
  </si>
  <si>
    <t>Контрольное событие 1 "Доведение утвержденного государственного задания до подведомственных минспорту учреждений"</t>
  </si>
  <si>
    <t>43.</t>
  </si>
  <si>
    <t>Показатель (индикатор) 1 "Доля спортсменов Оренбургской области, участвующих во всероссийских и международных спортивных соревнованиях, в общем числе спортсменов, включенных в списки спортивных сборных команд Оренбургской области"</t>
  </si>
  <si>
    <t>42.</t>
  </si>
  <si>
    <t>Основное мероприятие 2.3 "Выполнение работ по подготовке спортивного резерва и (или) спортсменов высокого класса, сборных команд области"</t>
  </si>
  <si>
    <t>41.</t>
  </si>
  <si>
    <t>Контрольное событие 2 "Исполнение правовых актов Оренбургской области, предусматривающих материальное стимулирование спортсменов и тренеров за достижение высоких спортивных результатов"</t>
  </si>
  <si>
    <t>40.</t>
  </si>
  <si>
    <t>Контрольное событие 1 "Мониторинг правовых актов Оренбургской области, предусматривающих материальное стимулирование спортсменов и тренеров за достижение высоких спортивных результатов"</t>
  </si>
  <si>
    <t>39.</t>
  </si>
  <si>
    <t>Показатель (индикатор) 1 "Число оренбургских спортсменов, принявших участие в официальных спортивных мероприятиях"</t>
  </si>
  <si>
    <t>38.</t>
  </si>
  <si>
    <t>Основное мероприятие 2.2 "Материальное стимулирование спортсменов и тренеров за достижение высоких спортивных результатов"</t>
  </si>
  <si>
    <t>37.</t>
  </si>
  <si>
    <t>Контрольное событие 2 "Включение оренбургских спортсменов в основные и резервные составы сборных команд Российской Федерации"</t>
  </si>
  <si>
    <t>36.</t>
  </si>
  <si>
    <t>Контрольное событие 1 "Мониторинг вхождения оренбургских спортсменов в основные и резервные составы сборных команд Российской Федерации"</t>
  </si>
  <si>
    <t>35.</t>
  </si>
  <si>
    <t>Показатель (индикатор) 1 "Число оренбургских спортсменов, включенных в основные и резервные составы сборных команд Российской Федерации"</t>
  </si>
  <si>
    <t>34.</t>
  </si>
  <si>
    <t>Основное мероприятие 2.1 "Оказание поддержки субъектам физической культуры и спорта Оренбургской области"</t>
  </si>
  <si>
    <t>33.</t>
  </si>
  <si>
    <t>Барабаш</t>
  </si>
  <si>
    <t>Контрольное событие 1 "Проведение спортивных мероприятий среди граждан старшего поколения"</t>
  </si>
  <si>
    <t>Показатель (индикатор) 1 "Доля проведенных спортивных мероприятий среди граждан старшего поколения, занимающихся физической культурой и спортом, в общем количестве запланированных таких спортивных мероприятий в КП"</t>
  </si>
  <si>
    <t>Региональный проект "Старшее поколение"</t>
  </si>
  <si>
    <t>минобр Воронина</t>
  </si>
  <si>
    <t>Контрольное событие 2 "Проведение спортивных мероприятий среди обучающихся образовательных организаций области в соответствии с планом"</t>
  </si>
  <si>
    <t>Контрольное событие 1 "Планирование спортивных мероприятий среди обучающихся образовательных организаций области"</t>
  </si>
  <si>
    <t>Показатель (индикатор) 1 "Увеличение доли обучающихся образовательных организаций области, участвующих в спортивных соревнованиях, в общей численности обучающихся общеобразовательных организаций"</t>
  </si>
  <si>
    <t>Основное мероприятие 1.8 "Интеграция общего и дополнительного образования физкультурно-спортивной направленности в развитие физического воспитания и детско-юношеского спорта"</t>
  </si>
  <si>
    <t>Контрольное событие 1 "Проведение мероприятий в соответствии с КП"</t>
  </si>
  <si>
    <t>Показатель (индикатор) 5 "Доля граждан старшего возраста (женщины в возрасте 55 - 79 лет, мужчины в возрасте 60 - 79 лет), систематически занимающихся физической культурой и спортом, в общей численности граждан старшего возраста"</t>
  </si>
  <si>
    <t>Показатель (индикатор) 4 "Доля граждан среднего возраста (женщины в возрасте 30 - 54 лет, мужчины в возрасте 30 - 59 лет), систематически занимающихся физической культурой и спортом, в общей численности граждан среднего возраста"</t>
  </si>
  <si>
    <t>Показатель (индикатор) 3 "Доля детей и молодежи в возрасте 3 - 29 лет, систематически занимающихся физической культурой и спортом, в общей численности детей и молодежи"</t>
  </si>
  <si>
    <t>Контрольное событие 2 "Проведение физкультурных и спортивных мероприятий среди лиц с ограниченными возможностями здоровья и инвалидов в соответствии с планом"</t>
  </si>
  <si>
    <t>Контрольное событие 1 "Планирование физкультурных и спортивных мероприятий среди лиц с ограниченными возможностями здоровья и инвалидов"</t>
  </si>
  <si>
    <t>Показатель (индикатор) 2 "Доля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спортом"</t>
  </si>
  <si>
    <t>Контрольное событие 2 "Выполнение работ в рамках государственного задания"</t>
  </si>
  <si>
    <t>не позднее 15 рабочих дней со дня доведения главным распорядителям средств областного бюджета лимитов бюджетных обязательств</t>
  </si>
  <si>
    <t>Контрольное событие 1 "Доведение утвержденного государственного задания, предусматривающего работы по проведению мероприятий в соответствии с КП, до подведомственных минспорту учреждений"</t>
  </si>
  <si>
    <t>Показатель (индикатор) 1 "Доля выполненных работ по проведению мероприятий в соответствии с КП в общем количестве запланированных таких работ"</t>
  </si>
  <si>
    <t>Основное мероприятие 1.3 "Выполнение работ по проведению в соответствии с календарным планом физкультурных и спортивных мероприятий"</t>
  </si>
  <si>
    <t>Гусев</t>
  </si>
  <si>
    <t>Контрольное событие 2 "Подведение минспортом итогов областного смотра-конкурса по представленным сведениям муниципальных образований Оренбургской области и утверждение окончательных итогов в соответствии с постановлением Правительства Оренбургской области от 28 ноября 2012 года N 1009-п "Об утверждении положения об областном смотре-конкурсе на лучшую организацию физкультурной и спортивной работы в муниципальных образованиях Оренбургской области и порядка предоставления иных межбюджетных трансфертов из областного бюджета муниципальным образованиям Оренбургской области - победителям областного смотра-конкурса"</t>
  </si>
  <si>
    <t>Кончаков</t>
  </si>
  <si>
    <t>Контрольное событие 1 "Представление органами местного самоуправления муниципальных образований Оренбургской области, осуществляющими управление в сфере физической культуры и спорта, в минспорт данных о показателях по физической культуре и спорту в соответствии с постановлением Правительства Оренбургской области от 28 ноября 2012 года N 1009-п "Об утверждении положения об областном смотре-конкурсе на лучшую организацию физкультурной и спортивной работы в муниципальных образованиях Оренбургской области и порядка предоставления иных межбюджетных трансфертов из областного бюджета муниципальным образованиям Оренбургской области - победителям областного смотра-конкурса"</t>
  </si>
  <si>
    <t>Показатель (индикатор) 1 "Доля муниципальных образований Оренбургской области, участвующих в текущем году в областном смотре-конкурсе на лучшую организацию физкультурной и спортивной работы в муниципальных образованиях Оренбургской области, в общем количестве муниципальных образований Оренбургской области"</t>
  </si>
  <si>
    <t>Основное мероприятие 1.2 "Проведение областного смотра-конкурса на лучшую организацию физкультурной и спортивной работы муниципальными образованиями области Оренбургской области"</t>
  </si>
  <si>
    <t>Лашина</t>
  </si>
  <si>
    <t>Контрольное событие 3 "Наполнение сайта минспорта в сети Интернет о мероприятиях в сфере физической культуры и спорта"</t>
  </si>
  <si>
    <t>Контрольное событие 2 "Выпуск информационных материалов по развитию физической культуры и спорта, в том числе пропаганде физической культуры, спорта и здорового образа жизни"</t>
  </si>
  <si>
    <t>Контрольное событие 1 "Мониторинг потребности населения в информационных материалах по развитию физической культуры и спорта, в том числе по пропаганде физической культуры, спорта и здорового образа жизни"</t>
  </si>
  <si>
    <t>Показатель (индикатор) 1 "Доля размещенного информационного материала, в том числе по пропаганде физической культуры, спорта и здорового образа жизни, в общем количестве запланированного информационного материала"</t>
  </si>
  <si>
    <t>Основное мероприятие 1.1 "Информационное обеспечение областных и межмуниципальных официальных физкультурных и спортивных мероприятий, областных физкультурно-оздоровительных мероприятий, участие в осуществлении пропаганды физической культуры, спорта и здорового образа жизни"</t>
  </si>
  <si>
    <t>Государственная программа "Развитие физической культуры, спорта и туризма"</t>
  </si>
  <si>
    <t>Плановое значение показателя (индикатора)</t>
  </si>
  <si>
    <t>Наименование элемента</t>
  </si>
  <si>
    <t xml:space="preserve"> о ходе выполнения плана реализации государственной программы Оренбургской области «Развитие физической культуры, спорта и туризма»</t>
  </si>
  <si>
    <t>показатель выполнен</t>
  </si>
  <si>
    <t>показатель не выполнен</t>
  </si>
  <si>
    <t>мониторинг проведен</t>
  </si>
  <si>
    <t>информационные материалы изготовлены и выпущены</t>
  </si>
  <si>
    <t>сайт ведется в актуальном режиме</t>
  </si>
  <si>
    <t>данные предоставлены своевременно</t>
  </si>
  <si>
    <t>государственное задание доведено своевременно</t>
  </si>
  <si>
    <t>работы выполнены</t>
  </si>
  <si>
    <t>планирование осуществленно в установленные сроки</t>
  </si>
  <si>
    <t>мероприятия проведены в установленные сроки</t>
  </si>
  <si>
    <t>правовые акты исполнены в установленные сроки</t>
  </si>
  <si>
    <t>программа спортивной подготовки утверждена</t>
  </si>
  <si>
    <t>услуги оказаны в полном объеме</t>
  </si>
  <si>
    <t>оборудование поставлено</t>
  </si>
  <si>
    <t>сроки соблюдены</t>
  </si>
  <si>
    <t>план проверок утвержден</t>
  </si>
  <si>
    <t>проверки осуществляются в установленные сроки</t>
  </si>
  <si>
    <t xml:space="preserve">В соответствии с указом губернатора Оренбургской области от 17 марта 2020 г. N 112-ук "О мерах по противодействию распространению в Оренбургской области новой коронавирусной инфекции (2019-nCoV)" было существенно сокращено количество проводимых спортивных мероприятий и  выездов спортсменов на соревнования всероссийского и международного уровней, в связи с чем выполнение требований для получения спортивных разрядов не представлялось возможным, показатель не достингут
</t>
  </si>
  <si>
    <t>Показатель выполнен
Перевыполнение обусловлено повышением качества подготовки профессиональных спортсменов и включением их в состав сборных команд России</t>
  </si>
  <si>
    <t>Характеристика показателя (индикатора)</t>
  </si>
  <si>
    <t xml:space="preserve">Отчет о достижении показателей (индикаторов) 
государственной программы Оренбургской области «Развитие физической культуры, спорта и туризма» 
за 2021 год 
</t>
  </si>
  <si>
    <t>ГП</t>
  </si>
  <si>
    <t>Уровень удовлетворенности граждан государственными услугами в сфере физической культуры и спорта</t>
  </si>
  <si>
    <t>ОМ</t>
  </si>
  <si>
    <t>Доля детей и молодежи в возрасте 3-29 лет, систематически занимающихся физической культурой и спортом, в общей численности детей и молодежи</t>
  </si>
  <si>
    <t>Доля граждан среднего возраста (женщины в возрасте 30-54 лет, мужчины в возрасте 30-59 лет), систематически занимающихся физической культурой и спортом, в общей численности граждан среднего возраста</t>
  </si>
  <si>
    <t>ФС</t>
  </si>
  <si>
    <t>Доля граждан, систематически занимающихся физической культурой и спортом</t>
  </si>
  <si>
    <t>ФС, РП</t>
  </si>
  <si>
    <t>Уровень обеспеченности граждан спортивными сооружениями исходя из единовременной пропускной способности</t>
  </si>
  <si>
    <t>ФС, ОМ</t>
  </si>
  <si>
    <t>за 2021 год</t>
  </si>
  <si>
    <t>утверждено в государ-ственной программе на 15.02.2022</t>
  </si>
  <si>
    <t>"Реализация мероприятий федерального проекта "Развитие туристической инфраструктуры"</t>
  </si>
  <si>
    <t>144J153360</t>
  </si>
  <si>
    <t>Основное мероприятие 4.3</t>
  </si>
  <si>
    <t>142P550810</t>
  </si>
  <si>
    <t>1 220,8*</t>
  </si>
  <si>
    <t>1 096,8*</t>
  </si>
  <si>
    <t>124,0*</t>
  </si>
  <si>
    <t>0502</t>
  </si>
  <si>
    <t>об объемах финансирования государственной программы Оренбургской области «Развитие физической культуры, спорта и туризма» 
за счет средств областного бюджета и привлекаемых на реализацию государственной программы средств федерального бюджета 
за 2021 год</t>
  </si>
  <si>
    <t>399,81*</t>
  </si>
  <si>
    <t>Наименование межбюджетной субсидии</t>
  </si>
  <si>
    <t>Наименование государственной программы Российской Федерации</t>
  </si>
  <si>
    <t>Реквизиты соглашения с федеральным органом исполнительной власти о предоставлении субсидии (далее - соглашение)</t>
  </si>
  <si>
    <t>Код бюджетной классификации (в соответствии с соглашением)</t>
  </si>
  <si>
    <t>Вид субсидии ("субсидия некапитального характера", "на софинансирование капитальных вложений")</t>
  </si>
  <si>
    <t>Предусмотрено соглашением на отчетный финансовый год</t>
  </si>
  <si>
    <t>Освоено средств (кассовый расход) на отчетную дату</t>
  </si>
  <si>
    <t>Планируемая доля финансирования расходного обязательства за счет средств областного бюджета в соответствии с заключенным соглашением (процентов)</t>
  </si>
  <si>
    <t>Фактическая доля финансирования расходного обязательства за счет средств областного бюджета на отчетную дату (процентов)</t>
  </si>
  <si>
    <t>Причина фактического недофинансирования расходного обязательства за счет средств областного бюджета</t>
  </si>
  <si>
    <t>Объем субсидии, предоставляемой муниципальным образованиям Оренбургской области</t>
  </si>
  <si>
    <t>Общее количество показателей результативности предоставления межбюджетной субсидии</t>
  </si>
  <si>
    <t>Наименование показателя результативности предоставления межбюджетной субсидии</t>
  </si>
  <si>
    <t>Единица измерения показателя результативности предоставления межбюджетной субсидии</t>
  </si>
  <si>
    <t>Планируемое значение показателя результативности предоставления межбюджетной субсидии</t>
  </si>
  <si>
    <t>Фактическое значение показателя результативности предоставления межбюджетной субсидии на отчетную дату</t>
  </si>
  <si>
    <t>Причины недостижения показателя результативности предоставления межбюджетной субсидии</t>
  </si>
  <si>
    <t>(тыс. рублей)</t>
  </si>
  <si>
    <t>установленных соглашением</t>
  </si>
  <si>
    <t>не выполнено (заполняется при формировании отчета за год)</t>
  </si>
  <si>
    <t>(если соглашением предусмотрено несколько показателей результативности, информация и значения, содержащиеся в графах 1 - 21, объединяются на количество строк, соответствующее общему количеству показателей)</t>
  </si>
  <si>
    <t>дата</t>
  </si>
  <si>
    <t>номер</t>
  </si>
  <si>
    <t>из них:</t>
  </si>
  <si>
    <t>Развитие физической культуры и спорта</t>
  </si>
  <si>
    <t>777-08-2019-137</t>
  </si>
  <si>
    <t>777 11 02 138P552280 521
777 11 02 131P552280 521</t>
  </si>
  <si>
    <t>субсидия некапитального характера</t>
  </si>
  <si>
    <t>Поставлены комплекты
спортивного
оборудования (малые
спортивные формы и
футбольные поля)</t>
  </si>
  <si>
    <t>Единица</t>
  </si>
  <si>
    <t>777-08-2019-103</t>
  </si>
  <si>
    <t>777 11 02 137P552290 521
777 11 03 132P552290 521</t>
  </si>
  <si>
    <t>В организации спортивной
подготовки, в том числе
спортивные школы по хоккею,
поставлено новое спортивное
оборудование и инвентарь</t>
  </si>
  <si>
    <t>777-08-2019-034</t>
  </si>
  <si>
    <t>777 11 03 132P550810 521</t>
  </si>
  <si>
    <t>Все организации
спортивной подготовки
предоставляют услуги
населению в соответствии
с федеральными
стандартами спортивной
подготовки</t>
  </si>
  <si>
    <t>до 1 апреля 2021 года</t>
  </si>
  <si>
    <t>до 1 июля 2021 года</t>
  </si>
  <si>
    <t>до 1 октября 2021 года</t>
  </si>
  <si>
    <t>до 31 декабря 2021 года</t>
  </si>
  <si>
    <t>до 15 февраля 2021 года</t>
  </si>
  <si>
    <t>до 25 февраля 2021 года</t>
  </si>
  <si>
    <t>31 декабря 2021 года</t>
  </si>
  <si>
    <t>до 15 января 2021 года</t>
  </si>
  <si>
    <t>Отчет об оценке достижения органами местного самоуправления целевых показателей результативности использования межбюджетных субсидий (контрольных событий)</t>
  </si>
  <si>
    <t>по состоянию на 01.01.2022 года</t>
  </si>
  <si>
    <t>Наименование субсидии</t>
  </si>
  <si>
    <t>Оснащение объектов спортивной инфраструктуры спортвно-технологическим оборудованием</t>
  </si>
  <si>
    <t>от 22.01.2021 № 53701000-1-2019-022</t>
  </si>
  <si>
    <t>Поставлены
комплекты
спортивного
оборудования (малые
спортивные формы и
футбольные поля)</t>
  </si>
  <si>
    <t>Абдулинский городской округ</t>
  </si>
  <si>
    <t>от 18.03.2021 № 53704000-1-2019-009</t>
  </si>
  <si>
    <t>Саракташский район</t>
  </si>
  <si>
    <t>от 22.01.2021 № 53641000-1-2019-007</t>
  </si>
  <si>
    <t>г.Бузулук</t>
  </si>
  <si>
    <t>от 22.01.2020 № 53712000-1-2019-012</t>
  </si>
  <si>
    <t>3 196,8*</t>
  </si>
  <si>
    <t>Основное мероприятие 3.1</t>
  </si>
  <si>
    <t>"Строительство (реконструкция) спортивных объектов и спортивных сооружений"</t>
  </si>
  <si>
    <t>Основное мероприятие 4.2</t>
  </si>
  <si>
    <t>"Создание туристско-рекреационных кластеров"</t>
  </si>
  <si>
    <t>14402R3840</t>
  </si>
  <si>
    <t>Показатель не выполнен в связи с непроведением смотра-конкурса в 2021 году согласно указу губернатора от 17.03.2020 № 112-ук "О мерах по противодействию распространению в Оренбургской области новой коронавирусной инфекции (2019-nCoV)"</t>
  </si>
  <si>
    <t>Показатель не выполнен в сокращением количества спортивных соревнований, участие в которых принимали обучающиеся образовательных организаций области</t>
  </si>
  <si>
    <t>Показатель не выполнен в связи ограничительными мерами согласно указу губернатора от 17.03.2020 № 112-ук "О мерах по противодействию распространению в Оренбургской области новой коронавирусной инфекции (2019-nCoV)" для лиц старшего возраста</t>
  </si>
  <si>
    <t>Смотр-конкурс не проводился в 2021 году согласно указу губернатора от 17.03.2020 № 112-ук "О мерах по противодействию распространению в Оренбургской области новой коронавирусной инфекции (2019-nCoV)"</t>
  </si>
  <si>
    <t>Показатель (индикатор) 1 Все организации спортивной подготовки предоставляют услуги населению в соответствии с федеральными стандартами спортивной подготовки</t>
  </si>
  <si>
    <t>3196,8*</t>
  </si>
  <si>
    <t>Соглашение о предоставлении субсидии из федерального бюджета бюджету Оренбургской области</t>
  </si>
  <si>
    <t>174-09-2020-027</t>
  </si>
  <si>
    <t>851 0502 144J153360 521</t>
  </si>
  <si>
    <t>Объем инвестиций в
основной капитал в
туристскую инфраструктуру (внебюджетные источники)</t>
  </si>
  <si>
    <t>Миллиард рублей</t>
  </si>
  <si>
    <t>Численность
лиц, размещенных в
коллективных
средствах размещения</t>
  </si>
  <si>
    <t>Тысяча человек</t>
  </si>
  <si>
    <t>Соль-Илецкий ГО</t>
  </si>
  <si>
    <t>от 23.01.2020 № 53725000-1-2020-009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</si>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</sst>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6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justify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0" fontId="19" fillId="0" borderId="1" xfId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</xf>
    <xf numFmtId="0" fontId="19" fillId="0" borderId="4" xfId="1" applyFont="1" applyBorder="1" applyAlignment="1" applyProtection="1">
      <alignment horizontal="center" vertical="center" wrapText="1"/>
    </xf>
    <xf numFmtId="0" fontId="19" fillId="0" borderId="5" xfId="1" applyFont="1" applyBorder="1" applyAlignment="1" applyProtection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4" fontId="18" fillId="0" borderId="5" xfId="0" applyNumberFormat="1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10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garantf1://27425197.0/" TargetMode="External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27420188.0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garantf1://27425197.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rnet.garant.ru/" TargetMode="External"/><Relationship Id="rId2" Type="http://schemas.openxmlformats.org/officeDocument/2006/relationships/hyperlink" Target="https://internet.garant.ru/" TargetMode="External"/><Relationship Id="rId1" Type="http://schemas.openxmlformats.org/officeDocument/2006/relationships/hyperlink" Target="https://internet.garant.ru/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garantf1://27420188.0/" TargetMode="External"/><Relationship Id="rId1" Type="http://schemas.openxmlformats.org/officeDocument/2006/relationships/hyperlink" Target="garantf1://5659555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="80" zoomScaleNormal="80" zoomScaleSheetLayoutView="80" workbookViewId="0">
      <selection activeCell="B30" sqref="B30"/>
    </sheetView>
  </sheetViews>
  <sheetFormatPr defaultRowHeight="15.75" x14ac:dyDescent="0.25"/>
  <cols>
    <col min="1" max="1" width="5.5703125" style="5" customWidth="1"/>
    <col min="2" max="2" width="85.28515625" style="5" customWidth="1"/>
    <col min="3" max="3" width="20" style="99" customWidth="1"/>
    <col min="4" max="4" width="22.7109375" style="5" customWidth="1"/>
    <col min="5" max="5" width="19" style="5" customWidth="1"/>
    <col min="6" max="6" width="11.5703125" style="5" customWidth="1"/>
    <col min="7" max="7" width="10.85546875" style="5" customWidth="1"/>
    <col min="8" max="8" width="56" style="5" customWidth="1"/>
    <col min="9" max="9" width="30.28515625" style="5" customWidth="1"/>
    <col min="10" max="12" width="9.140625" style="5" customWidth="1"/>
    <col min="13" max="255" width="9.140625" style="5"/>
    <col min="256" max="256" width="5" style="5" customWidth="1"/>
    <col min="257" max="257" width="58.5703125" style="5" customWidth="1"/>
    <col min="258" max="258" width="17.85546875" style="5" customWidth="1"/>
    <col min="259" max="259" width="18.42578125" style="5" customWidth="1"/>
    <col min="260" max="260" width="13.7109375" style="5" customWidth="1"/>
    <col min="261" max="261" width="15.5703125" style="5" customWidth="1"/>
    <col min="262" max="262" width="19" style="5" customWidth="1"/>
    <col min="263" max="511" width="9.140625" style="5"/>
    <col min="512" max="512" width="5" style="5" customWidth="1"/>
    <col min="513" max="513" width="58.5703125" style="5" customWidth="1"/>
    <col min="514" max="514" width="17.85546875" style="5" customWidth="1"/>
    <col min="515" max="515" width="18.42578125" style="5" customWidth="1"/>
    <col min="516" max="516" width="13.7109375" style="5" customWidth="1"/>
    <col min="517" max="517" width="15.5703125" style="5" customWidth="1"/>
    <col min="518" max="518" width="19" style="5" customWidth="1"/>
    <col min="519" max="767" width="9.140625" style="5"/>
    <col min="768" max="768" width="5" style="5" customWidth="1"/>
    <col min="769" max="769" width="58.5703125" style="5" customWidth="1"/>
    <col min="770" max="770" width="17.85546875" style="5" customWidth="1"/>
    <col min="771" max="771" width="18.42578125" style="5" customWidth="1"/>
    <col min="772" max="772" width="13.7109375" style="5" customWidth="1"/>
    <col min="773" max="773" width="15.5703125" style="5" customWidth="1"/>
    <col min="774" max="774" width="19" style="5" customWidth="1"/>
    <col min="775" max="1023" width="9.140625" style="5"/>
    <col min="1024" max="1024" width="5" style="5" customWidth="1"/>
    <col min="1025" max="1025" width="58.5703125" style="5" customWidth="1"/>
    <col min="1026" max="1026" width="17.85546875" style="5" customWidth="1"/>
    <col min="1027" max="1027" width="18.42578125" style="5" customWidth="1"/>
    <col min="1028" max="1028" width="13.7109375" style="5" customWidth="1"/>
    <col min="1029" max="1029" width="15.5703125" style="5" customWidth="1"/>
    <col min="1030" max="1030" width="19" style="5" customWidth="1"/>
    <col min="1031" max="1279" width="9.140625" style="5"/>
    <col min="1280" max="1280" width="5" style="5" customWidth="1"/>
    <col min="1281" max="1281" width="58.5703125" style="5" customWidth="1"/>
    <col min="1282" max="1282" width="17.85546875" style="5" customWidth="1"/>
    <col min="1283" max="1283" width="18.42578125" style="5" customWidth="1"/>
    <col min="1284" max="1284" width="13.7109375" style="5" customWidth="1"/>
    <col min="1285" max="1285" width="15.5703125" style="5" customWidth="1"/>
    <col min="1286" max="1286" width="19" style="5" customWidth="1"/>
    <col min="1287" max="1535" width="9.140625" style="5"/>
    <col min="1536" max="1536" width="5" style="5" customWidth="1"/>
    <col min="1537" max="1537" width="58.5703125" style="5" customWidth="1"/>
    <col min="1538" max="1538" width="17.85546875" style="5" customWidth="1"/>
    <col min="1539" max="1539" width="18.42578125" style="5" customWidth="1"/>
    <col min="1540" max="1540" width="13.7109375" style="5" customWidth="1"/>
    <col min="1541" max="1541" width="15.5703125" style="5" customWidth="1"/>
    <col min="1542" max="1542" width="19" style="5" customWidth="1"/>
    <col min="1543" max="1791" width="9.140625" style="5"/>
    <col min="1792" max="1792" width="5" style="5" customWidth="1"/>
    <col min="1793" max="1793" width="58.5703125" style="5" customWidth="1"/>
    <col min="1794" max="1794" width="17.85546875" style="5" customWidth="1"/>
    <col min="1795" max="1795" width="18.42578125" style="5" customWidth="1"/>
    <col min="1796" max="1796" width="13.7109375" style="5" customWidth="1"/>
    <col min="1797" max="1797" width="15.5703125" style="5" customWidth="1"/>
    <col min="1798" max="1798" width="19" style="5" customWidth="1"/>
    <col min="1799" max="2047" width="9.140625" style="5"/>
    <col min="2048" max="2048" width="5" style="5" customWidth="1"/>
    <col min="2049" max="2049" width="58.5703125" style="5" customWidth="1"/>
    <col min="2050" max="2050" width="17.85546875" style="5" customWidth="1"/>
    <col min="2051" max="2051" width="18.42578125" style="5" customWidth="1"/>
    <col min="2052" max="2052" width="13.7109375" style="5" customWidth="1"/>
    <col min="2053" max="2053" width="15.5703125" style="5" customWidth="1"/>
    <col min="2054" max="2054" width="19" style="5" customWidth="1"/>
    <col min="2055" max="2303" width="9.140625" style="5"/>
    <col min="2304" max="2304" width="5" style="5" customWidth="1"/>
    <col min="2305" max="2305" width="58.5703125" style="5" customWidth="1"/>
    <col min="2306" max="2306" width="17.85546875" style="5" customWidth="1"/>
    <col min="2307" max="2307" width="18.42578125" style="5" customWidth="1"/>
    <col min="2308" max="2308" width="13.7109375" style="5" customWidth="1"/>
    <col min="2309" max="2309" width="15.5703125" style="5" customWidth="1"/>
    <col min="2310" max="2310" width="19" style="5" customWidth="1"/>
    <col min="2311" max="2559" width="9.140625" style="5"/>
    <col min="2560" max="2560" width="5" style="5" customWidth="1"/>
    <col min="2561" max="2561" width="58.5703125" style="5" customWidth="1"/>
    <col min="2562" max="2562" width="17.85546875" style="5" customWidth="1"/>
    <col min="2563" max="2563" width="18.42578125" style="5" customWidth="1"/>
    <col min="2564" max="2564" width="13.7109375" style="5" customWidth="1"/>
    <col min="2565" max="2565" width="15.5703125" style="5" customWidth="1"/>
    <col min="2566" max="2566" width="19" style="5" customWidth="1"/>
    <col min="2567" max="2815" width="9.140625" style="5"/>
    <col min="2816" max="2816" width="5" style="5" customWidth="1"/>
    <col min="2817" max="2817" width="58.5703125" style="5" customWidth="1"/>
    <col min="2818" max="2818" width="17.85546875" style="5" customWidth="1"/>
    <col min="2819" max="2819" width="18.42578125" style="5" customWidth="1"/>
    <col min="2820" max="2820" width="13.7109375" style="5" customWidth="1"/>
    <col min="2821" max="2821" width="15.5703125" style="5" customWidth="1"/>
    <col min="2822" max="2822" width="19" style="5" customWidth="1"/>
    <col min="2823" max="3071" width="9.140625" style="5"/>
    <col min="3072" max="3072" width="5" style="5" customWidth="1"/>
    <col min="3073" max="3073" width="58.5703125" style="5" customWidth="1"/>
    <col min="3074" max="3074" width="17.85546875" style="5" customWidth="1"/>
    <col min="3075" max="3075" width="18.42578125" style="5" customWidth="1"/>
    <col min="3076" max="3076" width="13.7109375" style="5" customWidth="1"/>
    <col min="3077" max="3077" width="15.5703125" style="5" customWidth="1"/>
    <col min="3078" max="3078" width="19" style="5" customWidth="1"/>
    <col min="3079" max="3327" width="9.140625" style="5"/>
    <col min="3328" max="3328" width="5" style="5" customWidth="1"/>
    <col min="3329" max="3329" width="58.5703125" style="5" customWidth="1"/>
    <col min="3330" max="3330" width="17.85546875" style="5" customWidth="1"/>
    <col min="3331" max="3331" width="18.42578125" style="5" customWidth="1"/>
    <col min="3332" max="3332" width="13.7109375" style="5" customWidth="1"/>
    <col min="3333" max="3333" width="15.5703125" style="5" customWidth="1"/>
    <col min="3334" max="3334" width="19" style="5" customWidth="1"/>
    <col min="3335" max="3583" width="9.140625" style="5"/>
    <col min="3584" max="3584" width="5" style="5" customWidth="1"/>
    <col min="3585" max="3585" width="58.5703125" style="5" customWidth="1"/>
    <col min="3586" max="3586" width="17.85546875" style="5" customWidth="1"/>
    <col min="3587" max="3587" width="18.42578125" style="5" customWidth="1"/>
    <col min="3588" max="3588" width="13.7109375" style="5" customWidth="1"/>
    <col min="3589" max="3589" width="15.5703125" style="5" customWidth="1"/>
    <col min="3590" max="3590" width="19" style="5" customWidth="1"/>
    <col min="3591" max="3839" width="9.140625" style="5"/>
    <col min="3840" max="3840" width="5" style="5" customWidth="1"/>
    <col min="3841" max="3841" width="58.5703125" style="5" customWidth="1"/>
    <col min="3842" max="3842" width="17.85546875" style="5" customWidth="1"/>
    <col min="3843" max="3843" width="18.42578125" style="5" customWidth="1"/>
    <col min="3844" max="3844" width="13.7109375" style="5" customWidth="1"/>
    <col min="3845" max="3845" width="15.5703125" style="5" customWidth="1"/>
    <col min="3846" max="3846" width="19" style="5" customWidth="1"/>
    <col min="3847" max="4095" width="9.140625" style="5"/>
    <col min="4096" max="4096" width="5" style="5" customWidth="1"/>
    <col min="4097" max="4097" width="58.5703125" style="5" customWidth="1"/>
    <col min="4098" max="4098" width="17.85546875" style="5" customWidth="1"/>
    <col min="4099" max="4099" width="18.42578125" style="5" customWidth="1"/>
    <col min="4100" max="4100" width="13.7109375" style="5" customWidth="1"/>
    <col min="4101" max="4101" width="15.5703125" style="5" customWidth="1"/>
    <col min="4102" max="4102" width="19" style="5" customWidth="1"/>
    <col min="4103" max="4351" width="9.140625" style="5"/>
    <col min="4352" max="4352" width="5" style="5" customWidth="1"/>
    <col min="4353" max="4353" width="58.5703125" style="5" customWidth="1"/>
    <col min="4354" max="4354" width="17.85546875" style="5" customWidth="1"/>
    <col min="4355" max="4355" width="18.42578125" style="5" customWidth="1"/>
    <col min="4356" max="4356" width="13.7109375" style="5" customWidth="1"/>
    <col min="4357" max="4357" width="15.5703125" style="5" customWidth="1"/>
    <col min="4358" max="4358" width="19" style="5" customWidth="1"/>
    <col min="4359" max="4607" width="9.140625" style="5"/>
    <col min="4608" max="4608" width="5" style="5" customWidth="1"/>
    <col min="4609" max="4609" width="58.5703125" style="5" customWidth="1"/>
    <col min="4610" max="4610" width="17.85546875" style="5" customWidth="1"/>
    <col min="4611" max="4611" width="18.42578125" style="5" customWidth="1"/>
    <col min="4612" max="4612" width="13.7109375" style="5" customWidth="1"/>
    <col min="4613" max="4613" width="15.5703125" style="5" customWidth="1"/>
    <col min="4614" max="4614" width="19" style="5" customWidth="1"/>
    <col min="4615" max="4863" width="9.140625" style="5"/>
    <col min="4864" max="4864" width="5" style="5" customWidth="1"/>
    <col min="4865" max="4865" width="58.5703125" style="5" customWidth="1"/>
    <col min="4866" max="4866" width="17.85546875" style="5" customWidth="1"/>
    <col min="4867" max="4867" width="18.42578125" style="5" customWidth="1"/>
    <col min="4868" max="4868" width="13.7109375" style="5" customWidth="1"/>
    <col min="4869" max="4869" width="15.5703125" style="5" customWidth="1"/>
    <col min="4870" max="4870" width="19" style="5" customWidth="1"/>
    <col min="4871" max="5119" width="9.140625" style="5"/>
    <col min="5120" max="5120" width="5" style="5" customWidth="1"/>
    <col min="5121" max="5121" width="58.5703125" style="5" customWidth="1"/>
    <col min="5122" max="5122" width="17.85546875" style="5" customWidth="1"/>
    <col min="5123" max="5123" width="18.42578125" style="5" customWidth="1"/>
    <col min="5124" max="5124" width="13.7109375" style="5" customWidth="1"/>
    <col min="5125" max="5125" width="15.5703125" style="5" customWidth="1"/>
    <col min="5126" max="5126" width="19" style="5" customWidth="1"/>
    <col min="5127" max="5375" width="9.140625" style="5"/>
    <col min="5376" max="5376" width="5" style="5" customWidth="1"/>
    <col min="5377" max="5377" width="58.5703125" style="5" customWidth="1"/>
    <col min="5378" max="5378" width="17.85546875" style="5" customWidth="1"/>
    <col min="5379" max="5379" width="18.42578125" style="5" customWidth="1"/>
    <col min="5380" max="5380" width="13.7109375" style="5" customWidth="1"/>
    <col min="5381" max="5381" width="15.5703125" style="5" customWidth="1"/>
    <col min="5382" max="5382" width="19" style="5" customWidth="1"/>
    <col min="5383" max="5631" width="9.140625" style="5"/>
    <col min="5632" max="5632" width="5" style="5" customWidth="1"/>
    <col min="5633" max="5633" width="58.5703125" style="5" customWidth="1"/>
    <col min="5634" max="5634" width="17.85546875" style="5" customWidth="1"/>
    <col min="5635" max="5635" width="18.42578125" style="5" customWidth="1"/>
    <col min="5636" max="5636" width="13.7109375" style="5" customWidth="1"/>
    <col min="5637" max="5637" width="15.5703125" style="5" customWidth="1"/>
    <col min="5638" max="5638" width="19" style="5" customWidth="1"/>
    <col min="5639" max="5887" width="9.140625" style="5"/>
    <col min="5888" max="5888" width="5" style="5" customWidth="1"/>
    <col min="5889" max="5889" width="58.5703125" style="5" customWidth="1"/>
    <col min="5890" max="5890" width="17.85546875" style="5" customWidth="1"/>
    <col min="5891" max="5891" width="18.42578125" style="5" customWidth="1"/>
    <col min="5892" max="5892" width="13.7109375" style="5" customWidth="1"/>
    <col min="5893" max="5893" width="15.5703125" style="5" customWidth="1"/>
    <col min="5894" max="5894" width="19" style="5" customWidth="1"/>
    <col min="5895" max="6143" width="9.140625" style="5"/>
    <col min="6144" max="6144" width="5" style="5" customWidth="1"/>
    <col min="6145" max="6145" width="58.5703125" style="5" customWidth="1"/>
    <col min="6146" max="6146" width="17.85546875" style="5" customWidth="1"/>
    <col min="6147" max="6147" width="18.42578125" style="5" customWidth="1"/>
    <col min="6148" max="6148" width="13.7109375" style="5" customWidth="1"/>
    <col min="6149" max="6149" width="15.5703125" style="5" customWidth="1"/>
    <col min="6150" max="6150" width="19" style="5" customWidth="1"/>
    <col min="6151" max="6399" width="9.140625" style="5"/>
    <col min="6400" max="6400" width="5" style="5" customWidth="1"/>
    <col min="6401" max="6401" width="58.5703125" style="5" customWidth="1"/>
    <col min="6402" max="6402" width="17.85546875" style="5" customWidth="1"/>
    <col min="6403" max="6403" width="18.42578125" style="5" customWidth="1"/>
    <col min="6404" max="6404" width="13.7109375" style="5" customWidth="1"/>
    <col min="6405" max="6405" width="15.5703125" style="5" customWidth="1"/>
    <col min="6406" max="6406" width="19" style="5" customWidth="1"/>
    <col min="6407" max="6655" width="9.140625" style="5"/>
    <col min="6656" max="6656" width="5" style="5" customWidth="1"/>
    <col min="6657" max="6657" width="58.5703125" style="5" customWidth="1"/>
    <col min="6658" max="6658" width="17.85546875" style="5" customWidth="1"/>
    <col min="6659" max="6659" width="18.42578125" style="5" customWidth="1"/>
    <col min="6660" max="6660" width="13.7109375" style="5" customWidth="1"/>
    <col min="6661" max="6661" width="15.5703125" style="5" customWidth="1"/>
    <col min="6662" max="6662" width="19" style="5" customWidth="1"/>
    <col min="6663" max="6911" width="9.140625" style="5"/>
    <col min="6912" max="6912" width="5" style="5" customWidth="1"/>
    <col min="6913" max="6913" width="58.5703125" style="5" customWidth="1"/>
    <col min="6914" max="6914" width="17.85546875" style="5" customWidth="1"/>
    <col min="6915" max="6915" width="18.42578125" style="5" customWidth="1"/>
    <col min="6916" max="6916" width="13.7109375" style="5" customWidth="1"/>
    <col min="6917" max="6917" width="15.5703125" style="5" customWidth="1"/>
    <col min="6918" max="6918" width="19" style="5" customWidth="1"/>
    <col min="6919" max="7167" width="9.140625" style="5"/>
    <col min="7168" max="7168" width="5" style="5" customWidth="1"/>
    <col min="7169" max="7169" width="58.5703125" style="5" customWidth="1"/>
    <col min="7170" max="7170" width="17.85546875" style="5" customWidth="1"/>
    <col min="7171" max="7171" width="18.42578125" style="5" customWidth="1"/>
    <col min="7172" max="7172" width="13.7109375" style="5" customWidth="1"/>
    <col min="7173" max="7173" width="15.5703125" style="5" customWidth="1"/>
    <col min="7174" max="7174" width="19" style="5" customWidth="1"/>
    <col min="7175" max="7423" width="9.140625" style="5"/>
    <col min="7424" max="7424" width="5" style="5" customWidth="1"/>
    <col min="7425" max="7425" width="58.5703125" style="5" customWidth="1"/>
    <col min="7426" max="7426" width="17.85546875" style="5" customWidth="1"/>
    <col min="7427" max="7427" width="18.42578125" style="5" customWidth="1"/>
    <col min="7428" max="7428" width="13.7109375" style="5" customWidth="1"/>
    <col min="7429" max="7429" width="15.5703125" style="5" customWidth="1"/>
    <col min="7430" max="7430" width="19" style="5" customWidth="1"/>
    <col min="7431" max="7679" width="9.140625" style="5"/>
    <col min="7680" max="7680" width="5" style="5" customWidth="1"/>
    <col min="7681" max="7681" width="58.5703125" style="5" customWidth="1"/>
    <col min="7682" max="7682" width="17.85546875" style="5" customWidth="1"/>
    <col min="7683" max="7683" width="18.42578125" style="5" customWidth="1"/>
    <col min="7684" max="7684" width="13.7109375" style="5" customWidth="1"/>
    <col min="7685" max="7685" width="15.5703125" style="5" customWidth="1"/>
    <col min="7686" max="7686" width="19" style="5" customWidth="1"/>
    <col min="7687" max="7935" width="9.140625" style="5"/>
    <col min="7936" max="7936" width="5" style="5" customWidth="1"/>
    <col min="7937" max="7937" width="58.5703125" style="5" customWidth="1"/>
    <col min="7938" max="7938" width="17.85546875" style="5" customWidth="1"/>
    <col min="7939" max="7939" width="18.42578125" style="5" customWidth="1"/>
    <col min="7940" max="7940" width="13.7109375" style="5" customWidth="1"/>
    <col min="7941" max="7941" width="15.5703125" style="5" customWidth="1"/>
    <col min="7942" max="7942" width="19" style="5" customWidth="1"/>
    <col min="7943" max="8191" width="9.140625" style="5"/>
    <col min="8192" max="8192" width="5" style="5" customWidth="1"/>
    <col min="8193" max="8193" width="58.5703125" style="5" customWidth="1"/>
    <col min="8194" max="8194" width="17.85546875" style="5" customWidth="1"/>
    <col min="8195" max="8195" width="18.42578125" style="5" customWidth="1"/>
    <col min="8196" max="8196" width="13.7109375" style="5" customWidth="1"/>
    <col min="8197" max="8197" width="15.5703125" style="5" customWidth="1"/>
    <col min="8198" max="8198" width="19" style="5" customWidth="1"/>
    <col min="8199" max="8447" width="9.140625" style="5"/>
    <col min="8448" max="8448" width="5" style="5" customWidth="1"/>
    <col min="8449" max="8449" width="58.5703125" style="5" customWidth="1"/>
    <col min="8450" max="8450" width="17.85546875" style="5" customWidth="1"/>
    <col min="8451" max="8451" width="18.42578125" style="5" customWidth="1"/>
    <col min="8452" max="8452" width="13.7109375" style="5" customWidth="1"/>
    <col min="8453" max="8453" width="15.5703125" style="5" customWidth="1"/>
    <col min="8454" max="8454" width="19" style="5" customWidth="1"/>
    <col min="8455" max="8703" width="9.140625" style="5"/>
    <col min="8704" max="8704" width="5" style="5" customWidth="1"/>
    <col min="8705" max="8705" width="58.5703125" style="5" customWidth="1"/>
    <col min="8706" max="8706" width="17.85546875" style="5" customWidth="1"/>
    <col min="8707" max="8707" width="18.42578125" style="5" customWidth="1"/>
    <col min="8708" max="8708" width="13.7109375" style="5" customWidth="1"/>
    <col min="8709" max="8709" width="15.5703125" style="5" customWidth="1"/>
    <col min="8710" max="8710" width="19" style="5" customWidth="1"/>
    <col min="8711" max="8959" width="9.140625" style="5"/>
    <col min="8960" max="8960" width="5" style="5" customWidth="1"/>
    <col min="8961" max="8961" width="58.5703125" style="5" customWidth="1"/>
    <col min="8962" max="8962" width="17.85546875" style="5" customWidth="1"/>
    <col min="8963" max="8963" width="18.42578125" style="5" customWidth="1"/>
    <col min="8964" max="8964" width="13.7109375" style="5" customWidth="1"/>
    <col min="8965" max="8965" width="15.5703125" style="5" customWidth="1"/>
    <col min="8966" max="8966" width="19" style="5" customWidth="1"/>
    <col min="8967" max="9215" width="9.140625" style="5"/>
    <col min="9216" max="9216" width="5" style="5" customWidth="1"/>
    <col min="9217" max="9217" width="58.5703125" style="5" customWidth="1"/>
    <col min="9218" max="9218" width="17.85546875" style="5" customWidth="1"/>
    <col min="9219" max="9219" width="18.42578125" style="5" customWidth="1"/>
    <col min="9220" max="9220" width="13.7109375" style="5" customWidth="1"/>
    <col min="9221" max="9221" width="15.5703125" style="5" customWidth="1"/>
    <col min="9222" max="9222" width="19" style="5" customWidth="1"/>
    <col min="9223" max="9471" width="9.140625" style="5"/>
    <col min="9472" max="9472" width="5" style="5" customWidth="1"/>
    <col min="9473" max="9473" width="58.5703125" style="5" customWidth="1"/>
    <col min="9474" max="9474" width="17.85546875" style="5" customWidth="1"/>
    <col min="9475" max="9475" width="18.42578125" style="5" customWidth="1"/>
    <col min="9476" max="9476" width="13.7109375" style="5" customWidth="1"/>
    <col min="9477" max="9477" width="15.5703125" style="5" customWidth="1"/>
    <col min="9478" max="9478" width="19" style="5" customWidth="1"/>
    <col min="9479" max="9727" width="9.140625" style="5"/>
    <col min="9728" max="9728" width="5" style="5" customWidth="1"/>
    <col min="9729" max="9729" width="58.5703125" style="5" customWidth="1"/>
    <col min="9730" max="9730" width="17.85546875" style="5" customWidth="1"/>
    <col min="9731" max="9731" width="18.42578125" style="5" customWidth="1"/>
    <col min="9732" max="9732" width="13.7109375" style="5" customWidth="1"/>
    <col min="9733" max="9733" width="15.5703125" style="5" customWidth="1"/>
    <col min="9734" max="9734" width="19" style="5" customWidth="1"/>
    <col min="9735" max="9983" width="9.140625" style="5"/>
    <col min="9984" max="9984" width="5" style="5" customWidth="1"/>
    <col min="9985" max="9985" width="58.5703125" style="5" customWidth="1"/>
    <col min="9986" max="9986" width="17.85546875" style="5" customWidth="1"/>
    <col min="9987" max="9987" width="18.42578125" style="5" customWidth="1"/>
    <col min="9988" max="9988" width="13.7109375" style="5" customWidth="1"/>
    <col min="9989" max="9989" width="15.5703125" style="5" customWidth="1"/>
    <col min="9990" max="9990" width="19" style="5" customWidth="1"/>
    <col min="9991" max="10239" width="9.140625" style="5"/>
    <col min="10240" max="10240" width="5" style="5" customWidth="1"/>
    <col min="10241" max="10241" width="58.5703125" style="5" customWidth="1"/>
    <col min="10242" max="10242" width="17.85546875" style="5" customWidth="1"/>
    <col min="10243" max="10243" width="18.42578125" style="5" customWidth="1"/>
    <col min="10244" max="10244" width="13.7109375" style="5" customWidth="1"/>
    <col min="10245" max="10245" width="15.5703125" style="5" customWidth="1"/>
    <col min="10246" max="10246" width="19" style="5" customWidth="1"/>
    <col min="10247" max="10495" width="9.140625" style="5"/>
    <col min="10496" max="10496" width="5" style="5" customWidth="1"/>
    <col min="10497" max="10497" width="58.5703125" style="5" customWidth="1"/>
    <col min="10498" max="10498" width="17.85546875" style="5" customWidth="1"/>
    <col min="10499" max="10499" width="18.42578125" style="5" customWidth="1"/>
    <col min="10500" max="10500" width="13.7109375" style="5" customWidth="1"/>
    <col min="10501" max="10501" width="15.5703125" style="5" customWidth="1"/>
    <col min="10502" max="10502" width="19" style="5" customWidth="1"/>
    <col min="10503" max="10751" width="9.140625" style="5"/>
    <col min="10752" max="10752" width="5" style="5" customWidth="1"/>
    <col min="10753" max="10753" width="58.5703125" style="5" customWidth="1"/>
    <col min="10754" max="10754" width="17.85546875" style="5" customWidth="1"/>
    <col min="10755" max="10755" width="18.42578125" style="5" customWidth="1"/>
    <col min="10756" max="10756" width="13.7109375" style="5" customWidth="1"/>
    <col min="10757" max="10757" width="15.5703125" style="5" customWidth="1"/>
    <col min="10758" max="10758" width="19" style="5" customWidth="1"/>
    <col min="10759" max="11007" width="9.140625" style="5"/>
    <col min="11008" max="11008" width="5" style="5" customWidth="1"/>
    <col min="11009" max="11009" width="58.5703125" style="5" customWidth="1"/>
    <col min="11010" max="11010" width="17.85546875" style="5" customWidth="1"/>
    <col min="11011" max="11011" width="18.42578125" style="5" customWidth="1"/>
    <col min="11012" max="11012" width="13.7109375" style="5" customWidth="1"/>
    <col min="11013" max="11013" width="15.5703125" style="5" customWidth="1"/>
    <col min="11014" max="11014" width="19" style="5" customWidth="1"/>
    <col min="11015" max="11263" width="9.140625" style="5"/>
    <col min="11264" max="11264" width="5" style="5" customWidth="1"/>
    <col min="11265" max="11265" width="58.5703125" style="5" customWidth="1"/>
    <col min="11266" max="11266" width="17.85546875" style="5" customWidth="1"/>
    <col min="11267" max="11267" width="18.42578125" style="5" customWidth="1"/>
    <col min="11268" max="11268" width="13.7109375" style="5" customWidth="1"/>
    <col min="11269" max="11269" width="15.5703125" style="5" customWidth="1"/>
    <col min="11270" max="11270" width="19" style="5" customWidth="1"/>
    <col min="11271" max="11519" width="9.140625" style="5"/>
    <col min="11520" max="11520" width="5" style="5" customWidth="1"/>
    <col min="11521" max="11521" width="58.5703125" style="5" customWidth="1"/>
    <col min="11522" max="11522" width="17.85546875" style="5" customWidth="1"/>
    <col min="11523" max="11523" width="18.42578125" style="5" customWidth="1"/>
    <col min="11524" max="11524" width="13.7109375" style="5" customWidth="1"/>
    <col min="11525" max="11525" width="15.5703125" style="5" customWidth="1"/>
    <col min="11526" max="11526" width="19" style="5" customWidth="1"/>
    <col min="11527" max="11775" width="9.140625" style="5"/>
    <col min="11776" max="11776" width="5" style="5" customWidth="1"/>
    <col min="11777" max="11777" width="58.5703125" style="5" customWidth="1"/>
    <col min="11778" max="11778" width="17.85546875" style="5" customWidth="1"/>
    <col min="11779" max="11779" width="18.42578125" style="5" customWidth="1"/>
    <col min="11780" max="11780" width="13.7109375" style="5" customWidth="1"/>
    <col min="11781" max="11781" width="15.5703125" style="5" customWidth="1"/>
    <col min="11782" max="11782" width="19" style="5" customWidth="1"/>
    <col min="11783" max="12031" width="9.140625" style="5"/>
    <col min="12032" max="12032" width="5" style="5" customWidth="1"/>
    <col min="12033" max="12033" width="58.5703125" style="5" customWidth="1"/>
    <col min="12034" max="12034" width="17.85546875" style="5" customWidth="1"/>
    <col min="12035" max="12035" width="18.42578125" style="5" customWidth="1"/>
    <col min="12036" max="12036" width="13.7109375" style="5" customWidth="1"/>
    <col min="12037" max="12037" width="15.5703125" style="5" customWidth="1"/>
    <col min="12038" max="12038" width="19" style="5" customWidth="1"/>
    <col min="12039" max="12287" width="9.140625" style="5"/>
    <col min="12288" max="12288" width="5" style="5" customWidth="1"/>
    <col min="12289" max="12289" width="58.5703125" style="5" customWidth="1"/>
    <col min="12290" max="12290" width="17.85546875" style="5" customWidth="1"/>
    <col min="12291" max="12291" width="18.42578125" style="5" customWidth="1"/>
    <col min="12292" max="12292" width="13.7109375" style="5" customWidth="1"/>
    <col min="12293" max="12293" width="15.5703125" style="5" customWidth="1"/>
    <col min="12294" max="12294" width="19" style="5" customWidth="1"/>
    <col min="12295" max="12543" width="9.140625" style="5"/>
    <col min="12544" max="12544" width="5" style="5" customWidth="1"/>
    <col min="12545" max="12545" width="58.5703125" style="5" customWidth="1"/>
    <col min="12546" max="12546" width="17.85546875" style="5" customWidth="1"/>
    <col min="12547" max="12547" width="18.42578125" style="5" customWidth="1"/>
    <col min="12548" max="12548" width="13.7109375" style="5" customWidth="1"/>
    <col min="12549" max="12549" width="15.5703125" style="5" customWidth="1"/>
    <col min="12550" max="12550" width="19" style="5" customWidth="1"/>
    <col min="12551" max="12799" width="9.140625" style="5"/>
    <col min="12800" max="12800" width="5" style="5" customWidth="1"/>
    <col min="12801" max="12801" width="58.5703125" style="5" customWidth="1"/>
    <col min="12802" max="12802" width="17.85546875" style="5" customWidth="1"/>
    <col min="12803" max="12803" width="18.42578125" style="5" customWidth="1"/>
    <col min="12804" max="12804" width="13.7109375" style="5" customWidth="1"/>
    <col min="12805" max="12805" width="15.5703125" style="5" customWidth="1"/>
    <col min="12806" max="12806" width="19" style="5" customWidth="1"/>
    <col min="12807" max="13055" width="9.140625" style="5"/>
    <col min="13056" max="13056" width="5" style="5" customWidth="1"/>
    <col min="13057" max="13057" width="58.5703125" style="5" customWidth="1"/>
    <col min="13058" max="13058" width="17.85546875" style="5" customWidth="1"/>
    <col min="13059" max="13059" width="18.42578125" style="5" customWidth="1"/>
    <col min="13060" max="13060" width="13.7109375" style="5" customWidth="1"/>
    <col min="13061" max="13061" width="15.5703125" style="5" customWidth="1"/>
    <col min="13062" max="13062" width="19" style="5" customWidth="1"/>
    <col min="13063" max="13311" width="9.140625" style="5"/>
    <col min="13312" max="13312" width="5" style="5" customWidth="1"/>
    <col min="13313" max="13313" width="58.5703125" style="5" customWidth="1"/>
    <col min="13314" max="13314" width="17.85546875" style="5" customWidth="1"/>
    <col min="13315" max="13315" width="18.42578125" style="5" customWidth="1"/>
    <col min="13316" max="13316" width="13.7109375" style="5" customWidth="1"/>
    <col min="13317" max="13317" width="15.5703125" style="5" customWidth="1"/>
    <col min="13318" max="13318" width="19" style="5" customWidth="1"/>
    <col min="13319" max="13567" width="9.140625" style="5"/>
    <col min="13568" max="13568" width="5" style="5" customWidth="1"/>
    <col min="13569" max="13569" width="58.5703125" style="5" customWidth="1"/>
    <col min="13570" max="13570" width="17.85546875" style="5" customWidth="1"/>
    <col min="13571" max="13571" width="18.42578125" style="5" customWidth="1"/>
    <col min="13572" max="13572" width="13.7109375" style="5" customWidth="1"/>
    <col min="13573" max="13573" width="15.5703125" style="5" customWidth="1"/>
    <col min="13574" max="13574" width="19" style="5" customWidth="1"/>
    <col min="13575" max="13823" width="9.140625" style="5"/>
    <col min="13824" max="13824" width="5" style="5" customWidth="1"/>
    <col min="13825" max="13825" width="58.5703125" style="5" customWidth="1"/>
    <col min="13826" max="13826" width="17.85546875" style="5" customWidth="1"/>
    <col min="13827" max="13827" width="18.42578125" style="5" customWidth="1"/>
    <col min="13828" max="13828" width="13.7109375" style="5" customWidth="1"/>
    <col min="13829" max="13829" width="15.5703125" style="5" customWidth="1"/>
    <col min="13830" max="13830" width="19" style="5" customWidth="1"/>
    <col min="13831" max="14079" width="9.140625" style="5"/>
    <col min="14080" max="14080" width="5" style="5" customWidth="1"/>
    <col min="14081" max="14081" width="58.5703125" style="5" customWidth="1"/>
    <col min="14082" max="14082" width="17.85546875" style="5" customWidth="1"/>
    <col min="14083" max="14083" width="18.42578125" style="5" customWidth="1"/>
    <col min="14084" max="14084" width="13.7109375" style="5" customWidth="1"/>
    <col min="14085" max="14085" width="15.5703125" style="5" customWidth="1"/>
    <col min="14086" max="14086" width="19" style="5" customWidth="1"/>
    <col min="14087" max="14335" width="9.140625" style="5"/>
    <col min="14336" max="14336" width="5" style="5" customWidth="1"/>
    <col min="14337" max="14337" width="58.5703125" style="5" customWidth="1"/>
    <col min="14338" max="14338" width="17.85546875" style="5" customWidth="1"/>
    <col min="14339" max="14339" width="18.42578125" style="5" customWidth="1"/>
    <col min="14340" max="14340" width="13.7109375" style="5" customWidth="1"/>
    <col min="14341" max="14341" width="15.5703125" style="5" customWidth="1"/>
    <col min="14342" max="14342" width="19" style="5" customWidth="1"/>
    <col min="14343" max="14591" width="9.140625" style="5"/>
    <col min="14592" max="14592" width="5" style="5" customWidth="1"/>
    <col min="14593" max="14593" width="58.5703125" style="5" customWidth="1"/>
    <col min="14594" max="14594" width="17.85546875" style="5" customWidth="1"/>
    <col min="14595" max="14595" width="18.42578125" style="5" customWidth="1"/>
    <col min="14596" max="14596" width="13.7109375" style="5" customWidth="1"/>
    <col min="14597" max="14597" width="15.5703125" style="5" customWidth="1"/>
    <col min="14598" max="14598" width="19" style="5" customWidth="1"/>
    <col min="14599" max="14847" width="9.140625" style="5"/>
    <col min="14848" max="14848" width="5" style="5" customWidth="1"/>
    <col min="14849" max="14849" width="58.5703125" style="5" customWidth="1"/>
    <col min="14850" max="14850" width="17.85546875" style="5" customWidth="1"/>
    <col min="14851" max="14851" width="18.42578125" style="5" customWidth="1"/>
    <col min="14852" max="14852" width="13.7109375" style="5" customWidth="1"/>
    <col min="14853" max="14853" width="15.5703125" style="5" customWidth="1"/>
    <col min="14854" max="14854" width="19" style="5" customWidth="1"/>
    <col min="14855" max="15103" width="9.140625" style="5"/>
    <col min="15104" max="15104" width="5" style="5" customWidth="1"/>
    <col min="15105" max="15105" width="58.5703125" style="5" customWidth="1"/>
    <col min="15106" max="15106" width="17.85546875" style="5" customWidth="1"/>
    <col min="15107" max="15107" width="18.42578125" style="5" customWidth="1"/>
    <col min="15108" max="15108" width="13.7109375" style="5" customWidth="1"/>
    <col min="15109" max="15109" width="15.5703125" style="5" customWidth="1"/>
    <col min="15110" max="15110" width="19" style="5" customWidth="1"/>
    <col min="15111" max="15359" width="9.140625" style="5"/>
    <col min="15360" max="15360" width="5" style="5" customWidth="1"/>
    <col min="15361" max="15361" width="58.5703125" style="5" customWidth="1"/>
    <col min="15362" max="15362" width="17.85546875" style="5" customWidth="1"/>
    <col min="15363" max="15363" width="18.42578125" style="5" customWidth="1"/>
    <col min="15364" max="15364" width="13.7109375" style="5" customWidth="1"/>
    <col min="15365" max="15365" width="15.5703125" style="5" customWidth="1"/>
    <col min="15366" max="15366" width="19" style="5" customWidth="1"/>
    <col min="15367" max="15615" width="9.140625" style="5"/>
    <col min="15616" max="15616" width="5" style="5" customWidth="1"/>
    <col min="15617" max="15617" width="58.5703125" style="5" customWidth="1"/>
    <col min="15618" max="15618" width="17.85546875" style="5" customWidth="1"/>
    <col min="15619" max="15619" width="18.42578125" style="5" customWidth="1"/>
    <col min="15620" max="15620" width="13.7109375" style="5" customWidth="1"/>
    <col min="15621" max="15621" width="15.5703125" style="5" customWidth="1"/>
    <col min="15622" max="15622" width="19" style="5" customWidth="1"/>
    <col min="15623" max="15871" width="9.140625" style="5"/>
    <col min="15872" max="15872" width="5" style="5" customWidth="1"/>
    <col min="15873" max="15873" width="58.5703125" style="5" customWidth="1"/>
    <col min="15874" max="15874" width="17.85546875" style="5" customWidth="1"/>
    <col min="15875" max="15875" width="18.42578125" style="5" customWidth="1"/>
    <col min="15876" max="15876" width="13.7109375" style="5" customWidth="1"/>
    <col min="15877" max="15877" width="15.5703125" style="5" customWidth="1"/>
    <col min="15878" max="15878" width="19" style="5" customWidth="1"/>
    <col min="15879" max="16127" width="9.140625" style="5"/>
    <col min="16128" max="16128" width="5" style="5" customWidth="1"/>
    <col min="16129" max="16129" width="58.5703125" style="5" customWidth="1"/>
    <col min="16130" max="16130" width="17.85546875" style="5" customWidth="1"/>
    <col min="16131" max="16131" width="18.42578125" style="5" customWidth="1"/>
    <col min="16132" max="16132" width="13.7109375" style="5" customWidth="1"/>
    <col min="16133" max="16133" width="15.5703125" style="5" customWidth="1"/>
    <col min="16134" max="16134" width="19" style="5" customWidth="1"/>
    <col min="16135" max="16384" width="9.140625" style="5"/>
  </cols>
  <sheetData>
    <row r="1" spans="1:8" ht="18.75" x14ac:dyDescent="0.3">
      <c r="A1" s="37"/>
      <c r="B1" s="12"/>
      <c r="C1" s="37"/>
      <c r="D1" s="12"/>
      <c r="E1" s="13"/>
      <c r="F1" s="133"/>
      <c r="G1" s="133"/>
      <c r="H1" s="38"/>
    </row>
    <row r="2" spans="1:8" ht="113.25" customHeight="1" x14ac:dyDescent="0.25">
      <c r="A2" s="135" t="s">
        <v>367</v>
      </c>
      <c r="B2" s="135"/>
      <c r="C2" s="135"/>
      <c r="D2" s="135"/>
      <c r="E2" s="135"/>
      <c r="F2" s="135"/>
      <c r="G2" s="135"/>
      <c r="H2" s="135"/>
    </row>
    <row r="3" spans="1:8" ht="63" customHeight="1" x14ac:dyDescent="0.25">
      <c r="A3" s="136" t="s">
        <v>37</v>
      </c>
      <c r="B3" s="137" t="s">
        <v>51</v>
      </c>
      <c r="C3" s="139" t="s">
        <v>366</v>
      </c>
      <c r="D3" s="136" t="s">
        <v>52</v>
      </c>
      <c r="E3" s="138" t="s">
        <v>53</v>
      </c>
      <c r="F3" s="138"/>
      <c r="G3" s="138"/>
      <c r="H3" s="136" t="s">
        <v>87</v>
      </c>
    </row>
    <row r="4" spans="1:8" ht="18" customHeight="1" x14ac:dyDescent="0.25">
      <c r="A4" s="136"/>
      <c r="B4" s="137"/>
      <c r="C4" s="140"/>
      <c r="D4" s="136"/>
      <c r="E4" s="136" t="s">
        <v>54</v>
      </c>
      <c r="F4" s="136" t="s">
        <v>55</v>
      </c>
      <c r="G4" s="136"/>
      <c r="H4" s="136"/>
    </row>
    <row r="5" spans="1:8" ht="57.75" customHeight="1" x14ac:dyDescent="0.25">
      <c r="A5" s="136"/>
      <c r="B5" s="137"/>
      <c r="C5" s="141"/>
      <c r="D5" s="136"/>
      <c r="E5" s="136"/>
      <c r="F5" s="40" t="s">
        <v>56</v>
      </c>
      <c r="G5" s="40" t="s">
        <v>57</v>
      </c>
      <c r="H5" s="136"/>
    </row>
    <row r="6" spans="1:8" x14ac:dyDescent="0.25">
      <c r="A6" s="27">
        <v>1</v>
      </c>
      <c r="B6" s="27">
        <v>2</v>
      </c>
      <c r="C6" s="68"/>
      <c r="D6" s="27">
        <v>3</v>
      </c>
      <c r="E6" s="27">
        <v>4</v>
      </c>
      <c r="F6" s="27">
        <v>5</v>
      </c>
      <c r="G6" s="27">
        <v>6</v>
      </c>
      <c r="H6" s="27">
        <v>7</v>
      </c>
    </row>
    <row r="7" spans="1:8" ht="18.75" customHeight="1" x14ac:dyDescent="0.25">
      <c r="A7" s="134" t="s">
        <v>148</v>
      </c>
      <c r="B7" s="134"/>
      <c r="C7" s="134"/>
      <c r="D7" s="134"/>
      <c r="E7" s="134"/>
      <c r="F7" s="134"/>
      <c r="G7" s="134"/>
      <c r="H7" s="134"/>
    </row>
    <row r="8" spans="1:8" s="6" customFormat="1" ht="42" customHeight="1" x14ac:dyDescent="0.25">
      <c r="A8" s="27" t="s">
        <v>0</v>
      </c>
      <c r="B8" s="26" t="s">
        <v>146</v>
      </c>
      <c r="C8" s="68" t="s">
        <v>368</v>
      </c>
      <c r="D8" s="27" t="s">
        <v>59</v>
      </c>
      <c r="E8" s="41">
        <v>155</v>
      </c>
      <c r="F8" s="27">
        <v>250</v>
      </c>
      <c r="G8" s="39">
        <v>252</v>
      </c>
      <c r="H8" s="26" t="s">
        <v>208</v>
      </c>
    </row>
    <row r="9" spans="1:8" s="6" customFormat="1" ht="56.25" customHeight="1" x14ac:dyDescent="0.25">
      <c r="A9" s="27" t="s">
        <v>7</v>
      </c>
      <c r="B9" s="26" t="s">
        <v>74</v>
      </c>
      <c r="C9" s="68" t="s">
        <v>368</v>
      </c>
      <c r="D9" s="27" t="s">
        <v>58</v>
      </c>
      <c r="E9" s="29">
        <v>37</v>
      </c>
      <c r="F9" s="29">
        <v>25.1</v>
      </c>
      <c r="G9" s="110">
        <v>25.1</v>
      </c>
      <c r="H9" s="26" t="s">
        <v>208</v>
      </c>
    </row>
    <row r="10" spans="1:8" s="6" customFormat="1" ht="39.75" customHeight="1" x14ac:dyDescent="0.25">
      <c r="A10" s="68" t="s">
        <v>10</v>
      </c>
      <c r="B10" s="26" t="s">
        <v>369</v>
      </c>
      <c r="C10" s="68" t="s">
        <v>368</v>
      </c>
      <c r="D10" s="68" t="s">
        <v>58</v>
      </c>
      <c r="E10" s="29" t="s">
        <v>15</v>
      </c>
      <c r="F10" s="29">
        <v>95</v>
      </c>
      <c r="G10" s="110">
        <v>95</v>
      </c>
      <c r="H10" s="26" t="s">
        <v>208</v>
      </c>
    </row>
    <row r="11" spans="1:8" s="6" customFormat="1" ht="25.5" customHeight="1" x14ac:dyDescent="0.25">
      <c r="A11" s="134" t="s">
        <v>11</v>
      </c>
      <c r="B11" s="26" t="s">
        <v>147</v>
      </c>
      <c r="C11" s="142" t="s">
        <v>368</v>
      </c>
      <c r="D11" s="27" t="s">
        <v>62</v>
      </c>
      <c r="E11" s="42">
        <v>688.83</v>
      </c>
      <c r="F11" s="29">
        <v>1220.8</v>
      </c>
      <c r="G11" s="100" t="s">
        <v>384</v>
      </c>
      <c r="H11" s="26" t="s">
        <v>208</v>
      </c>
    </row>
    <row r="12" spans="1:8" s="6" customFormat="1" ht="26.25" customHeight="1" x14ac:dyDescent="0.25">
      <c r="A12" s="134"/>
      <c r="B12" s="26" t="s">
        <v>111</v>
      </c>
      <c r="C12" s="143"/>
      <c r="D12" s="27" t="s">
        <v>62</v>
      </c>
      <c r="E12" s="42">
        <v>631.23</v>
      </c>
      <c r="F12" s="29">
        <v>1096.8</v>
      </c>
      <c r="G12" s="100" t="s">
        <v>385</v>
      </c>
      <c r="H12" s="26" t="s">
        <v>208</v>
      </c>
    </row>
    <row r="13" spans="1:8" s="6" customFormat="1" ht="43.5" customHeight="1" x14ac:dyDescent="0.25">
      <c r="A13" s="134"/>
      <c r="B13" s="26" t="s">
        <v>112</v>
      </c>
      <c r="C13" s="144"/>
      <c r="D13" s="27" t="s">
        <v>62</v>
      </c>
      <c r="E13" s="29">
        <v>57.6</v>
      </c>
      <c r="F13" s="29">
        <v>124</v>
      </c>
      <c r="G13" s="100" t="s">
        <v>386</v>
      </c>
      <c r="H13" s="26" t="s">
        <v>208</v>
      </c>
    </row>
    <row r="14" spans="1:8" s="6" customFormat="1" ht="75" customHeight="1" x14ac:dyDescent="0.25">
      <c r="A14" s="43" t="s">
        <v>12</v>
      </c>
      <c r="B14" s="26" t="s">
        <v>109</v>
      </c>
      <c r="C14" s="68" t="s">
        <v>368</v>
      </c>
      <c r="D14" s="27" t="s">
        <v>58</v>
      </c>
      <c r="E14" s="29">
        <v>100</v>
      </c>
      <c r="F14" s="30">
        <v>100</v>
      </c>
      <c r="G14" s="30">
        <v>100</v>
      </c>
      <c r="H14" s="26" t="s">
        <v>208</v>
      </c>
    </row>
    <row r="15" spans="1:8" s="6" customFormat="1" ht="18.75" customHeight="1" x14ac:dyDescent="0.25">
      <c r="A15" s="134" t="s">
        <v>139</v>
      </c>
      <c r="B15" s="134"/>
      <c r="C15" s="134"/>
      <c r="D15" s="134"/>
      <c r="E15" s="134"/>
      <c r="F15" s="134"/>
      <c r="G15" s="134"/>
      <c r="H15" s="134"/>
    </row>
    <row r="16" spans="1:8" s="6" customFormat="1" ht="63" x14ac:dyDescent="0.25">
      <c r="A16" s="27" t="s">
        <v>13</v>
      </c>
      <c r="B16" s="26" t="s">
        <v>149</v>
      </c>
      <c r="C16" s="68" t="s">
        <v>370</v>
      </c>
      <c r="D16" s="27" t="s">
        <v>58</v>
      </c>
      <c r="E16" s="29">
        <v>27.2</v>
      </c>
      <c r="F16" s="27">
        <v>27.7</v>
      </c>
      <c r="G16" s="30">
        <v>27.7</v>
      </c>
      <c r="H16" s="26" t="s">
        <v>208</v>
      </c>
    </row>
    <row r="17" spans="1:8" s="6" customFormat="1" ht="59.25" customHeight="1" x14ac:dyDescent="0.25">
      <c r="A17" s="27" t="s">
        <v>14</v>
      </c>
      <c r="B17" s="26" t="s">
        <v>113</v>
      </c>
      <c r="C17" s="68" t="s">
        <v>370</v>
      </c>
      <c r="D17" s="27" t="s">
        <v>58</v>
      </c>
      <c r="E17" s="29">
        <v>100</v>
      </c>
      <c r="F17" s="30">
        <v>100</v>
      </c>
      <c r="G17" s="30">
        <v>100</v>
      </c>
      <c r="H17" s="26" t="s">
        <v>208</v>
      </c>
    </row>
    <row r="18" spans="1:8" s="6" customFormat="1" ht="108" customHeight="1" x14ac:dyDescent="0.25">
      <c r="A18" s="27" t="s">
        <v>16</v>
      </c>
      <c r="B18" s="28" t="s">
        <v>150</v>
      </c>
      <c r="C18" s="68" t="s">
        <v>370</v>
      </c>
      <c r="D18" s="27" t="s">
        <v>58</v>
      </c>
      <c r="E18" s="29">
        <v>52</v>
      </c>
      <c r="F18" s="30">
        <v>50</v>
      </c>
      <c r="G18" s="110">
        <v>0</v>
      </c>
      <c r="H18" s="26" t="s">
        <v>452</v>
      </c>
    </row>
    <row r="19" spans="1:8" s="6" customFormat="1" ht="43.5" customHeight="1" x14ac:dyDescent="0.25">
      <c r="A19" s="27" t="s">
        <v>18</v>
      </c>
      <c r="B19" s="26" t="s">
        <v>110</v>
      </c>
      <c r="C19" s="68" t="s">
        <v>370</v>
      </c>
      <c r="D19" s="27" t="s">
        <v>58</v>
      </c>
      <c r="E19" s="29">
        <v>100</v>
      </c>
      <c r="F19" s="30">
        <v>100</v>
      </c>
      <c r="G19" s="30">
        <v>100</v>
      </c>
      <c r="H19" s="26" t="s">
        <v>208</v>
      </c>
    </row>
    <row r="20" spans="1:8" s="6" customFormat="1" ht="72.75" customHeight="1" x14ac:dyDescent="0.25">
      <c r="A20" s="27" t="s">
        <v>64</v>
      </c>
      <c r="B20" s="26" t="s">
        <v>114</v>
      </c>
      <c r="C20" s="68" t="s">
        <v>370</v>
      </c>
      <c r="D20" s="27" t="s">
        <v>58</v>
      </c>
      <c r="E20" s="29">
        <v>75</v>
      </c>
      <c r="F20" s="30">
        <v>80</v>
      </c>
      <c r="G20" s="30">
        <v>73.5</v>
      </c>
      <c r="H20" s="26" t="s">
        <v>453</v>
      </c>
    </row>
    <row r="21" spans="1:8" s="6" customFormat="1" ht="45.75" customHeight="1" x14ac:dyDescent="0.25">
      <c r="A21" s="27" t="s">
        <v>21</v>
      </c>
      <c r="B21" s="26" t="s">
        <v>371</v>
      </c>
      <c r="C21" s="68" t="s">
        <v>370</v>
      </c>
      <c r="D21" s="27" t="s">
        <v>58</v>
      </c>
      <c r="E21" s="29">
        <v>89</v>
      </c>
      <c r="F21" s="30">
        <v>89</v>
      </c>
      <c r="G21" s="30">
        <v>91</v>
      </c>
      <c r="H21" s="26" t="s">
        <v>208</v>
      </c>
    </row>
    <row r="22" spans="1:8" s="6" customFormat="1" ht="55.5" customHeight="1" x14ac:dyDescent="0.25">
      <c r="A22" s="27" t="s">
        <v>22</v>
      </c>
      <c r="B22" s="26" t="s">
        <v>372</v>
      </c>
      <c r="C22" s="68" t="s">
        <v>370</v>
      </c>
      <c r="D22" s="27" t="s">
        <v>58</v>
      </c>
      <c r="E22" s="29">
        <v>36</v>
      </c>
      <c r="F22" s="30">
        <v>38.5</v>
      </c>
      <c r="G22" s="30">
        <v>38.799999999999997</v>
      </c>
      <c r="H22" s="26" t="s">
        <v>208</v>
      </c>
    </row>
    <row r="23" spans="1:8" s="6" customFormat="1" ht="102" customHeight="1" x14ac:dyDescent="0.25">
      <c r="A23" s="27" t="s">
        <v>23</v>
      </c>
      <c r="B23" s="26" t="s">
        <v>151</v>
      </c>
      <c r="C23" s="68" t="s">
        <v>370</v>
      </c>
      <c r="D23" s="27" t="s">
        <v>58</v>
      </c>
      <c r="E23" s="29">
        <v>15.5</v>
      </c>
      <c r="F23" s="30">
        <v>18.7</v>
      </c>
      <c r="G23" s="30">
        <v>18.3</v>
      </c>
      <c r="H23" s="26" t="s">
        <v>454</v>
      </c>
    </row>
    <row r="24" spans="1:8" s="6" customFormat="1" ht="18.75" customHeight="1" x14ac:dyDescent="0.25">
      <c r="A24" s="134" t="s">
        <v>141</v>
      </c>
      <c r="B24" s="134"/>
      <c r="C24" s="134"/>
      <c r="D24" s="134"/>
      <c r="E24" s="134"/>
      <c r="F24" s="134"/>
      <c r="G24" s="134"/>
      <c r="H24" s="134"/>
    </row>
    <row r="25" spans="1:8" s="6" customFormat="1" ht="42" customHeight="1" x14ac:dyDescent="0.25">
      <c r="A25" s="27" t="s">
        <v>30</v>
      </c>
      <c r="B25" s="26" t="s">
        <v>115</v>
      </c>
      <c r="C25" s="68" t="s">
        <v>370</v>
      </c>
      <c r="D25" s="27" t="s">
        <v>59</v>
      </c>
      <c r="E25" s="41">
        <v>2401</v>
      </c>
      <c r="F25" s="41">
        <v>4410</v>
      </c>
      <c r="G25" s="27">
        <v>4432</v>
      </c>
      <c r="H25" s="26" t="s">
        <v>208</v>
      </c>
    </row>
    <row r="26" spans="1:8" s="6" customFormat="1" ht="78.75" customHeight="1" x14ac:dyDescent="0.25">
      <c r="A26" s="27" t="s">
        <v>31</v>
      </c>
      <c r="B26" s="26" t="s">
        <v>60</v>
      </c>
      <c r="C26" s="68" t="s">
        <v>370</v>
      </c>
      <c r="D26" s="27" t="s">
        <v>59</v>
      </c>
      <c r="E26" s="41">
        <v>139</v>
      </c>
      <c r="F26" s="41">
        <v>90</v>
      </c>
      <c r="G26" s="27">
        <v>97</v>
      </c>
      <c r="H26" s="26" t="s">
        <v>365</v>
      </c>
    </row>
    <row r="27" spans="1:8" s="6" customFormat="1" ht="47.25" x14ac:dyDescent="0.25">
      <c r="A27" s="27" t="s">
        <v>35</v>
      </c>
      <c r="B27" s="26" t="s">
        <v>116</v>
      </c>
      <c r="C27" s="68" t="s">
        <v>370</v>
      </c>
      <c r="D27" s="27" t="s">
        <v>58</v>
      </c>
      <c r="E27" s="29">
        <v>95</v>
      </c>
      <c r="F27" s="29">
        <v>95</v>
      </c>
      <c r="G27" s="30">
        <v>95</v>
      </c>
      <c r="H27" s="26" t="s">
        <v>208</v>
      </c>
    </row>
    <row r="28" spans="1:8" s="6" customFormat="1" ht="47.25" x14ac:dyDescent="0.25">
      <c r="A28" s="27" t="s">
        <v>36</v>
      </c>
      <c r="B28" s="26" t="s">
        <v>117</v>
      </c>
      <c r="C28" s="68" t="s">
        <v>370</v>
      </c>
      <c r="D28" s="27" t="s">
        <v>58</v>
      </c>
      <c r="E28" s="29">
        <v>95</v>
      </c>
      <c r="F28" s="29">
        <v>95</v>
      </c>
      <c r="G28" s="30">
        <v>95</v>
      </c>
      <c r="H28" s="26" t="s">
        <v>208</v>
      </c>
    </row>
    <row r="29" spans="1:8" s="6" customFormat="1" ht="31.5" x14ac:dyDescent="0.25">
      <c r="A29" s="27" t="s">
        <v>50</v>
      </c>
      <c r="B29" s="26" t="s">
        <v>118</v>
      </c>
      <c r="C29" s="68" t="s">
        <v>373</v>
      </c>
      <c r="D29" s="27" t="s">
        <v>58</v>
      </c>
      <c r="E29" s="29">
        <v>100</v>
      </c>
      <c r="F29" s="29">
        <v>100</v>
      </c>
      <c r="G29" s="27">
        <v>100</v>
      </c>
      <c r="H29" s="26" t="s">
        <v>208</v>
      </c>
    </row>
    <row r="30" spans="1:8" s="6" customFormat="1" ht="39" customHeight="1" x14ac:dyDescent="0.25">
      <c r="A30" s="44" t="s">
        <v>72</v>
      </c>
      <c r="B30" s="26" t="s">
        <v>152</v>
      </c>
      <c r="C30" s="68" t="s">
        <v>373</v>
      </c>
      <c r="D30" s="27" t="s">
        <v>160</v>
      </c>
      <c r="E30" s="39">
        <v>49</v>
      </c>
      <c r="F30" s="39">
        <v>49</v>
      </c>
      <c r="G30" s="27">
        <v>51</v>
      </c>
      <c r="H30" s="26" t="s">
        <v>208</v>
      </c>
    </row>
    <row r="31" spans="1:8" s="6" customFormat="1" ht="18.75" customHeight="1" x14ac:dyDescent="0.25">
      <c r="A31" s="134" t="s">
        <v>142</v>
      </c>
      <c r="B31" s="134"/>
      <c r="C31" s="134"/>
      <c r="D31" s="134"/>
      <c r="E31" s="134"/>
      <c r="F31" s="134"/>
      <c r="G31" s="134"/>
      <c r="H31" s="134"/>
    </row>
    <row r="32" spans="1:8" s="6" customFormat="1" ht="183.75" customHeight="1" x14ac:dyDescent="0.25">
      <c r="A32" s="27" t="s">
        <v>133</v>
      </c>
      <c r="B32" s="26" t="s">
        <v>119</v>
      </c>
      <c r="C32" s="68" t="s">
        <v>373</v>
      </c>
      <c r="D32" s="27" t="s">
        <v>58</v>
      </c>
      <c r="E32" s="42">
        <v>25.92</v>
      </c>
      <c r="F32" s="29">
        <v>30.2</v>
      </c>
      <c r="G32" s="27">
        <v>27.8</v>
      </c>
      <c r="H32" s="26" t="s">
        <v>364</v>
      </c>
    </row>
    <row r="33" spans="1:8" s="6" customFormat="1" ht="31.5" x14ac:dyDescent="0.25">
      <c r="A33" s="27" t="s">
        <v>135</v>
      </c>
      <c r="B33" s="26" t="s">
        <v>153</v>
      </c>
      <c r="C33" s="68" t="s">
        <v>373</v>
      </c>
      <c r="D33" s="27" t="s">
        <v>160</v>
      </c>
      <c r="E33" s="41">
        <v>1</v>
      </c>
      <c r="F33" s="27">
        <v>2</v>
      </c>
      <c r="G33" s="27">
        <v>2</v>
      </c>
      <c r="H33" s="26" t="s">
        <v>208</v>
      </c>
    </row>
    <row r="34" spans="1:8" s="6" customFormat="1" ht="31.5" x14ac:dyDescent="0.25">
      <c r="A34" s="44" t="s">
        <v>140</v>
      </c>
      <c r="B34" s="26" t="s">
        <v>154</v>
      </c>
      <c r="C34" s="68" t="s">
        <v>373</v>
      </c>
      <c r="D34" s="27" t="s">
        <v>160</v>
      </c>
      <c r="E34" s="41">
        <v>7</v>
      </c>
      <c r="F34" s="27">
        <v>4</v>
      </c>
      <c r="G34" s="27">
        <v>4</v>
      </c>
      <c r="H34" s="26" t="s">
        <v>208</v>
      </c>
    </row>
    <row r="35" spans="1:8" s="6" customFormat="1" x14ac:dyDescent="0.25">
      <c r="A35" s="44" t="s">
        <v>305</v>
      </c>
      <c r="B35" s="26" t="s">
        <v>374</v>
      </c>
      <c r="C35" s="68" t="s">
        <v>375</v>
      </c>
      <c r="D35" s="68" t="s">
        <v>58</v>
      </c>
      <c r="E35" s="110" t="s">
        <v>15</v>
      </c>
      <c r="F35" s="27">
        <v>50.8</v>
      </c>
      <c r="G35" s="27">
        <v>50.8</v>
      </c>
      <c r="H35" s="26" t="s">
        <v>208</v>
      </c>
    </row>
    <row r="36" spans="1:8" s="6" customFormat="1" ht="31.5" x14ac:dyDescent="0.25">
      <c r="A36" s="44" t="s">
        <v>303</v>
      </c>
      <c r="B36" s="26" t="s">
        <v>376</v>
      </c>
      <c r="C36" s="68" t="s">
        <v>375</v>
      </c>
      <c r="D36" s="27" t="s">
        <v>58</v>
      </c>
      <c r="E36" s="110">
        <v>67.3</v>
      </c>
      <c r="F36" s="30">
        <v>63.1</v>
      </c>
      <c r="G36" s="30">
        <v>63.1</v>
      </c>
      <c r="H36" s="26" t="s">
        <v>208</v>
      </c>
    </row>
    <row r="37" spans="1:8" s="6" customFormat="1" ht="23.25" customHeight="1" x14ac:dyDescent="0.25">
      <c r="A37" s="134" t="s">
        <v>143</v>
      </c>
      <c r="B37" s="134"/>
      <c r="C37" s="134"/>
      <c r="D37" s="134"/>
      <c r="E37" s="134"/>
      <c r="F37" s="134"/>
      <c r="G37" s="134"/>
      <c r="H37" s="134"/>
    </row>
    <row r="38" spans="1:8" s="6" customFormat="1" ht="39" customHeight="1" x14ac:dyDescent="0.25">
      <c r="A38" s="134" t="s">
        <v>297</v>
      </c>
      <c r="B38" s="26" t="s">
        <v>120</v>
      </c>
      <c r="C38" s="142" t="s">
        <v>377</v>
      </c>
      <c r="D38" s="27"/>
      <c r="E38" s="42"/>
      <c r="F38" s="27"/>
      <c r="G38" s="27"/>
      <c r="H38" s="45"/>
    </row>
    <row r="39" spans="1:8" s="6" customFormat="1" ht="27" customHeight="1" x14ac:dyDescent="0.25">
      <c r="A39" s="134"/>
      <c r="B39" s="26" t="s">
        <v>121</v>
      </c>
      <c r="C39" s="144"/>
      <c r="D39" s="27" t="s">
        <v>122</v>
      </c>
      <c r="E39" s="42">
        <v>1.32</v>
      </c>
      <c r="F39" s="27">
        <v>1.45</v>
      </c>
      <c r="G39" s="27">
        <v>1.45</v>
      </c>
      <c r="H39" s="45" t="s">
        <v>208</v>
      </c>
    </row>
    <row r="40" spans="1:8" s="6" customFormat="1" ht="87.75" customHeight="1" x14ac:dyDescent="0.25">
      <c r="A40" s="27" t="s">
        <v>295</v>
      </c>
      <c r="B40" s="26" t="s">
        <v>155</v>
      </c>
      <c r="C40" s="68" t="s">
        <v>377</v>
      </c>
      <c r="D40" s="27" t="s">
        <v>222</v>
      </c>
      <c r="E40" s="42">
        <v>0.03</v>
      </c>
      <c r="F40" s="42">
        <v>0.28000000000000003</v>
      </c>
      <c r="G40" s="109">
        <v>3.7999999999999999E-2</v>
      </c>
      <c r="H40" s="26" t="s">
        <v>209</v>
      </c>
    </row>
    <row r="41" spans="1:8" s="6" customFormat="1" ht="72" customHeight="1" x14ac:dyDescent="0.25">
      <c r="A41" s="27" t="s">
        <v>293</v>
      </c>
      <c r="B41" s="26" t="s">
        <v>156</v>
      </c>
      <c r="C41" s="68" t="s">
        <v>377</v>
      </c>
      <c r="D41" s="27" t="s">
        <v>62</v>
      </c>
      <c r="E41" s="29">
        <v>131.80000000000001</v>
      </c>
      <c r="F41" s="42">
        <v>399.81</v>
      </c>
      <c r="G41" s="29" t="s">
        <v>389</v>
      </c>
      <c r="H41" s="26" t="s">
        <v>208</v>
      </c>
    </row>
    <row r="42" spans="1:8" s="6" customFormat="1" ht="31.5" x14ac:dyDescent="0.25">
      <c r="A42" s="27" t="s">
        <v>291</v>
      </c>
      <c r="B42" s="26" t="s">
        <v>157</v>
      </c>
      <c r="C42" s="68" t="s">
        <v>370</v>
      </c>
      <c r="D42" s="27" t="s">
        <v>61</v>
      </c>
      <c r="E42" s="29">
        <v>1953.9</v>
      </c>
      <c r="F42" s="29">
        <v>3196.8</v>
      </c>
      <c r="G42" s="29" t="s">
        <v>446</v>
      </c>
      <c r="H42" s="26" t="s">
        <v>208</v>
      </c>
    </row>
    <row r="43" spans="1:8" s="6" customFormat="1" ht="18.75" customHeight="1" x14ac:dyDescent="0.25">
      <c r="A43" s="134" t="s">
        <v>144</v>
      </c>
      <c r="B43" s="134"/>
      <c r="C43" s="134"/>
      <c r="D43" s="134"/>
      <c r="E43" s="134"/>
      <c r="F43" s="134"/>
      <c r="G43" s="134"/>
      <c r="H43" s="134"/>
    </row>
    <row r="44" spans="1:8" s="6" customFormat="1" x14ac:dyDescent="0.25">
      <c r="A44" s="27" t="s">
        <v>272</v>
      </c>
      <c r="B44" s="26" t="s">
        <v>158</v>
      </c>
      <c r="C44" s="68" t="s">
        <v>370</v>
      </c>
      <c r="D44" s="27" t="s">
        <v>65</v>
      </c>
      <c r="E44" s="29">
        <v>0</v>
      </c>
      <c r="F44" s="30">
        <v>0</v>
      </c>
      <c r="G44" s="30">
        <v>0</v>
      </c>
      <c r="H44" s="26" t="s">
        <v>208</v>
      </c>
    </row>
    <row r="45" spans="1:8" s="6" customFormat="1" ht="45.75" customHeight="1" x14ac:dyDescent="0.25">
      <c r="A45" s="27" t="s">
        <v>270</v>
      </c>
      <c r="B45" s="26" t="s">
        <v>159</v>
      </c>
      <c r="C45" s="68" t="s">
        <v>370</v>
      </c>
      <c r="D45" s="27" t="s">
        <v>58</v>
      </c>
      <c r="E45" s="29">
        <v>100</v>
      </c>
      <c r="F45" s="30">
        <v>100</v>
      </c>
      <c r="G45" s="30">
        <v>100</v>
      </c>
      <c r="H45" s="26" t="s">
        <v>208</v>
      </c>
    </row>
    <row r="46" spans="1:8" s="6" customFormat="1" x14ac:dyDescent="0.25">
      <c r="A46" s="4" t="s">
        <v>63</v>
      </c>
      <c r="C46" s="98"/>
    </row>
  </sheetData>
  <mergeCells count="20">
    <mergeCell ref="A43:H43"/>
    <mergeCell ref="A7:H7"/>
    <mergeCell ref="A11:A13"/>
    <mergeCell ref="A38:A39"/>
    <mergeCell ref="A15:H15"/>
    <mergeCell ref="A24:H24"/>
    <mergeCell ref="C38:C39"/>
    <mergeCell ref="F1:G1"/>
    <mergeCell ref="A31:H31"/>
    <mergeCell ref="A37:H37"/>
    <mergeCell ref="A2:H2"/>
    <mergeCell ref="A3:A5"/>
    <mergeCell ref="B3:B5"/>
    <mergeCell ref="D3:D5"/>
    <mergeCell ref="E3:G3"/>
    <mergeCell ref="H3:H5"/>
    <mergeCell ref="E4:E5"/>
    <mergeCell ref="F4:G4"/>
    <mergeCell ref="C3:C5"/>
    <mergeCell ref="C11:C13"/>
  </mergeCells>
  <pageMargins left="0.67" right="0.19685039370078741" top="0.39370078740157483" bottom="0.27559055118110237" header="0.23622047244094491" footer="0.1574803149606299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6" zoomScaleNormal="100" zoomScaleSheetLayoutView="110" workbookViewId="0">
      <selection activeCell="K36" sqref="K36"/>
    </sheetView>
  </sheetViews>
  <sheetFormatPr defaultColWidth="9.140625" defaultRowHeight="18.75" x14ac:dyDescent="0.3"/>
  <cols>
    <col min="1" max="1" width="5.140625" style="1" customWidth="1"/>
    <col min="2" max="2" width="17.85546875" style="1" customWidth="1"/>
    <col min="3" max="3" width="45.7109375" style="1" customWidth="1"/>
    <col min="4" max="4" width="20.5703125" style="1" customWidth="1"/>
    <col min="5" max="5" width="7.85546875" style="1" customWidth="1"/>
    <col min="6" max="6" width="8.140625" style="1" customWidth="1"/>
    <col min="7" max="7" width="14.140625" style="1" customWidth="1"/>
    <col min="8" max="8" width="14.85546875" style="1" customWidth="1"/>
    <col min="9" max="9" width="15.140625" style="1" customWidth="1"/>
    <col min="10" max="10" width="13" style="1" customWidth="1"/>
    <col min="11" max="11" width="12.140625" style="2" customWidth="1"/>
    <col min="12" max="16384" width="9.140625" style="1"/>
  </cols>
  <sheetData>
    <row r="1" spans="1:11" x14ac:dyDescent="0.3">
      <c r="J1" s="161"/>
      <c r="K1" s="161"/>
    </row>
    <row r="2" spans="1:11" x14ac:dyDescent="0.3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x14ac:dyDescent="0.3">
      <c r="A3" s="166" t="s">
        <v>138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x14ac:dyDescent="0.3">
      <c r="A4" s="167" t="s">
        <v>378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s="2" customFormat="1" ht="15" x14ac:dyDescent="0.25">
      <c r="A5" s="165" t="s">
        <v>37</v>
      </c>
      <c r="B5" s="165" t="s">
        <v>38</v>
      </c>
      <c r="C5" s="165" t="s">
        <v>39</v>
      </c>
      <c r="D5" s="165" t="s">
        <v>40</v>
      </c>
      <c r="E5" s="165" t="s">
        <v>41</v>
      </c>
      <c r="F5" s="165"/>
      <c r="G5" s="165"/>
      <c r="H5" s="165" t="s">
        <v>42</v>
      </c>
      <c r="I5" s="165"/>
      <c r="J5" s="165"/>
      <c r="K5" s="165"/>
    </row>
    <row r="6" spans="1:11" s="2" customFormat="1" ht="120.75" customHeight="1" x14ac:dyDescent="0.25">
      <c r="A6" s="165"/>
      <c r="B6" s="165"/>
      <c r="C6" s="165"/>
      <c r="D6" s="165"/>
      <c r="E6" s="19" t="s">
        <v>43</v>
      </c>
      <c r="F6" s="19" t="s">
        <v>44</v>
      </c>
      <c r="G6" s="19" t="s">
        <v>45</v>
      </c>
      <c r="H6" s="19" t="s">
        <v>176</v>
      </c>
      <c r="I6" s="19" t="s">
        <v>46</v>
      </c>
      <c r="J6" s="19" t="s">
        <v>379</v>
      </c>
      <c r="K6" s="19" t="s">
        <v>47</v>
      </c>
    </row>
    <row r="7" spans="1:11" s="2" customFormat="1" ht="15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2" customFormat="1" ht="16.5" customHeight="1" x14ac:dyDescent="0.25">
      <c r="A8" s="156" t="s">
        <v>0</v>
      </c>
      <c r="B8" s="149" t="s">
        <v>1</v>
      </c>
      <c r="C8" s="149" t="s">
        <v>162</v>
      </c>
      <c r="D8" s="31" t="s">
        <v>123</v>
      </c>
      <c r="E8" s="32" t="s">
        <v>4</v>
      </c>
      <c r="F8" s="32" t="s">
        <v>4</v>
      </c>
      <c r="G8" s="32" t="s">
        <v>4</v>
      </c>
      <c r="H8" s="104">
        <f t="shared" ref="H8:I8" si="0">H9+H10+H11+H12</f>
        <v>1393689.1</v>
      </c>
      <c r="I8" s="104">
        <f t="shared" si="0"/>
        <v>1395820.1999999997</v>
      </c>
      <c r="J8" s="104">
        <f>J9+J10+J11+J12</f>
        <v>1399477</v>
      </c>
      <c r="K8" s="104">
        <f>K9+K10+K11+K12</f>
        <v>1162380.5913000002</v>
      </c>
    </row>
    <row r="9" spans="1:11" s="2" customFormat="1" ht="15" x14ac:dyDescent="0.25">
      <c r="A9" s="168"/>
      <c r="B9" s="155"/>
      <c r="C9" s="155"/>
      <c r="D9" s="31" t="s">
        <v>145</v>
      </c>
      <c r="E9" s="32">
        <v>834</v>
      </c>
      <c r="F9" s="32" t="s">
        <v>4</v>
      </c>
      <c r="G9" s="32" t="s">
        <v>4</v>
      </c>
      <c r="H9" s="104">
        <f t="shared" ref="H9:I9" si="1">H14+H20+H27+H41</f>
        <v>884865.3</v>
      </c>
      <c r="I9" s="104">
        <f t="shared" si="1"/>
        <v>1119873.7</v>
      </c>
      <c r="J9" s="104">
        <f>J14+J20+J27+J41</f>
        <v>1123530.5</v>
      </c>
      <c r="K9" s="104">
        <f>K14+K20+K27+K41</f>
        <v>1115035.6261100003</v>
      </c>
    </row>
    <row r="10" spans="1:11" s="2" customFormat="1" ht="15" x14ac:dyDescent="0.25">
      <c r="A10" s="168"/>
      <c r="B10" s="155"/>
      <c r="C10" s="155"/>
      <c r="D10" s="31" t="s">
        <v>6</v>
      </c>
      <c r="E10" s="32">
        <v>851</v>
      </c>
      <c r="F10" s="32" t="s">
        <v>4</v>
      </c>
      <c r="G10" s="32" t="s">
        <v>4</v>
      </c>
      <c r="H10" s="104">
        <f>H28+H35</f>
        <v>505323.79999999993</v>
      </c>
      <c r="I10" s="104">
        <f t="shared" ref="I10" si="2">I35</f>
        <v>272314.59999999998</v>
      </c>
      <c r="J10" s="104">
        <f>J35</f>
        <v>272314.59999999998</v>
      </c>
      <c r="K10" s="104">
        <f>K35</f>
        <v>44387.533649999998</v>
      </c>
    </row>
    <row r="11" spans="1:11" s="2" customFormat="1" ht="15" x14ac:dyDescent="0.25">
      <c r="A11" s="168"/>
      <c r="B11" s="155"/>
      <c r="C11" s="155"/>
      <c r="D11" s="31" t="s">
        <v>5</v>
      </c>
      <c r="E11" s="32">
        <v>871</v>
      </c>
      <c r="F11" s="32" t="s">
        <v>4</v>
      </c>
      <c r="G11" s="32" t="s">
        <v>4</v>
      </c>
      <c r="H11" s="104">
        <f t="shared" ref="H11:I11" si="3">H15</f>
        <v>0</v>
      </c>
      <c r="I11" s="104">
        <f t="shared" si="3"/>
        <v>231.9</v>
      </c>
      <c r="J11" s="104">
        <f>J15</f>
        <v>231.9</v>
      </c>
      <c r="K11" s="104">
        <f>K15</f>
        <v>231.9</v>
      </c>
    </row>
    <row r="12" spans="1:11" s="2" customFormat="1" ht="15" x14ac:dyDescent="0.25">
      <c r="A12" s="157"/>
      <c r="B12" s="150"/>
      <c r="C12" s="150"/>
      <c r="D12" s="31" t="s">
        <v>161</v>
      </c>
      <c r="E12" s="32">
        <v>816</v>
      </c>
      <c r="F12" s="32" t="s">
        <v>4</v>
      </c>
      <c r="G12" s="32" t="s">
        <v>4</v>
      </c>
      <c r="H12" s="104">
        <f t="shared" ref="H12:I12" si="4">H34</f>
        <v>3500</v>
      </c>
      <c r="I12" s="104">
        <f t="shared" si="4"/>
        <v>3400</v>
      </c>
      <c r="J12" s="104">
        <f>J34</f>
        <v>3400</v>
      </c>
      <c r="K12" s="104">
        <f>K34</f>
        <v>2725.5315399999999</v>
      </c>
    </row>
    <row r="13" spans="1:11" s="2" customFormat="1" ht="15" x14ac:dyDescent="0.25">
      <c r="A13" s="158" t="s">
        <v>7</v>
      </c>
      <c r="B13" s="153" t="s">
        <v>8</v>
      </c>
      <c r="C13" s="153" t="s">
        <v>163</v>
      </c>
      <c r="D13" s="31" t="s">
        <v>3</v>
      </c>
      <c r="E13" s="32" t="s">
        <v>4</v>
      </c>
      <c r="F13" s="32" t="s">
        <v>4</v>
      </c>
      <c r="G13" s="32" t="s">
        <v>4</v>
      </c>
      <c r="H13" s="104">
        <f t="shared" ref="H13:I13" si="5">H14+H15</f>
        <v>222432.90000000002</v>
      </c>
      <c r="I13" s="104">
        <f t="shared" si="5"/>
        <v>247488.69999999998</v>
      </c>
      <c r="J13" s="104">
        <f>J14+J15</f>
        <v>248103.19999999998</v>
      </c>
      <c r="K13" s="104">
        <f>K14+K15</f>
        <v>247183.36318000001</v>
      </c>
    </row>
    <row r="14" spans="1:11" s="2" customFormat="1" ht="15" x14ac:dyDescent="0.25">
      <c r="A14" s="158"/>
      <c r="B14" s="153"/>
      <c r="C14" s="153"/>
      <c r="D14" s="31" t="s">
        <v>145</v>
      </c>
      <c r="E14" s="32">
        <v>834</v>
      </c>
      <c r="F14" s="32" t="s">
        <v>4</v>
      </c>
      <c r="G14" s="32" t="s">
        <v>4</v>
      </c>
      <c r="H14" s="104">
        <f t="shared" ref="H14:I14" si="6">H16+H17</f>
        <v>222432.90000000002</v>
      </c>
      <c r="I14" s="104">
        <f t="shared" si="6"/>
        <v>247256.8</v>
      </c>
      <c r="J14" s="104">
        <f>J16+J17</f>
        <v>247871.3</v>
      </c>
      <c r="K14" s="104">
        <f>K16+K17</f>
        <v>246951.46318000002</v>
      </c>
    </row>
    <row r="15" spans="1:11" s="2" customFormat="1" ht="15" x14ac:dyDescent="0.25">
      <c r="A15" s="158"/>
      <c r="B15" s="153"/>
      <c r="C15" s="153"/>
      <c r="D15" s="31" t="s">
        <v>5</v>
      </c>
      <c r="E15" s="32">
        <v>871</v>
      </c>
      <c r="F15" s="32" t="s">
        <v>4</v>
      </c>
      <c r="G15" s="32" t="s">
        <v>4</v>
      </c>
      <c r="H15" s="104">
        <f t="shared" ref="H15:I15" si="7">H18</f>
        <v>0</v>
      </c>
      <c r="I15" s="104">
        <f t="shared" si="7"/>
        <v>231.9</v>
      </c>
      <c r="J15" s="104">
        <f>J18</f>
        <v>231.9</v>
      </c>
      <c r="K15" s="104">
        <f>K18</f>
        <v>231.9</v>
      </c>
    </row>
    <row r="16" spans="1:11" s="2" customFormat="1" ht="45" customHeight="1" x14ac:dyDescent="0.25">
      <c r="A16" s="156" t="s">
        <v>10</v>
      </c>
      <c r="B16" s="151" t="s">
        <v>69</v>
      </c>
      <c r="C16" s="151" t="s">
        <v>164</v>
      </c>
      <c r="D16" s="162" t="s">
        <v>145</v>
      </c>
      <c r="E16" s="20">
        <v>834</v>
      </c>
      <c r="F16" s="97">
        <v>1102</v>
      </c>
      <c r="G16" s="97">
        <v>1410371630</v>
      </c>
      <c r="H16" s="105">
        <v>67063.7</v>
      </c>
      <c r="I16" s="105">
        <v>61203.3</v>
      </c>
      <c r="J16" s="105">
        <v>61203.3</v>
      </c>
      <c r="K16" s="105">
        <v>61203.3</v>
      </c>
    </row>
    <row r="17" spans="1:11" s="2" customFormat="1" ht="15" x14ac:dyDescent="0.25">
      <c r="A17" s="157"/>
      <c r="B17" s="152"/>
      <c r="C17" s="152"/>
      <c r="D17" s="152"/>
      <c r="E17" s="20">
        <v>834</v>
      </c>
      <c r="F17" s="97">
        <v>1103</v>
      </c>
      <c r="G17" s="97">
        <v>1410371630</v>
      </c>
      <c r="H17" s="105">
        <v>155369.20000000001</v>
      </c>
      <c r="I17" s="105">
        <v>186053.5</v>
      </c>
      <c r="J17" s="105">
        <v>186668</v>
      </c>
      <c r="K17" s="105">
        <v>185748.16318</v>
      </c>
    </row>
    <row r="18" spans="1:11" s="2" customFormat="1" ht="60" x14ac:dyDescent="0.25">
      <c r="A18" s="74" t="s">
        <v>11</v>
      </c>
      <c r="B18" s="74" t="s">
        <v>78</v>
      </c>
      <c r="C18" s="74" t="s">
        <v>165</v>
      </c>
      <c r="D18" s="21" t="s">
        <v>5</v>
      </c>
      <c r="E18" s="20">
        <v>871</v>
      </c>
      <c r="F18" s="106" t="s">
        <v>48</v>
      </c>
      <c r="G18" s="97">
        <v>1410893850</v>
      </c>
      <c r="H18" s="105">
        <v>0</v>
      </c>
      <c r="I18" s="105">
        <v>231.9</v>
      </c>
      <c r="J18" s="105">
        <v>231.9</v>
      </c>
      <c r="K18" s="105">
        <f>J18</f>
        <v>231.9</v>
      </c>
    </row>
    <row r="19" spans="1:11" s="2" customFormat="1" ht="29.25" customHeight="1" x14ac:dyDescent="0.25">
      <c r="A19" s="158" t="s">
        <v>12</v>
      </c>
      <c r="B19" s="160" t="s">
        <v>19</v>
      </c>
      <c r="C19" s="153" t="s">
        <v>166</v>
      </c>
      <c r="D19" s="31" t="s">
        <v>3</v>
      </c>
      <c r="E19" s="32" t="s">
        <v>4</v>
      </c>
      <c r="F19" s="32" t="s">
        <v>4</v>
      </c>
      <c r="G19" s="32" t="s">
        <v>4</v>
      </c>
      <c r="H19" s="104">
        <f t="shared" ref="H19:I19" si="8">H20</f>
        <v>563545.4</v>
      </c>
      <c r="I19" s="104">
        <f t="shared" si="8"/>
        <v>754673.70000000007</v>
      </c>
      <c r="J19" s="104">
        <f>J20</f>
        <v>752678</v>
      </c>
      <c r="K19" s="104">
        <f>K20</f>
        <v>750305.70000000007</v>
      </c>
    </row>
    <row r="20" spans="1:11" s="2" customFormat="1" ht="16.5" customHeight="1" x14ac:dyDescent="0.25">
      <c r="A20" s="158"/>
      <c r="B20" s="160"/>
      <c r="C20" s="153"/>
      <c r="D20" s="31" t="s">
        <v>145</v>
      </c>
      <c r="E20" s="32">
        <v>834</v>
      </c>
      <c r="F20" s="32" t="s">
        <v>4</v>
      </c>
      <c r="G20" s="32" t="s">
        <v>4</v>
      </c>
      <c r="H20" s="104">
        <f t="shared" ref="H20:I20" si="9">H21+H22+H23+H24+H25</f>
        <v>563545.4</v>
      </c>
      <c r="I20" s="104">
        <f t="shared" si="9"/>
        <v>754673.70000000007</v>
      </c>
      <c r="J20" s="104">
        <f>J21+J22+J23+J24+J25</f>
        <v>752678</v>
      </c>
      <c r="K20" s="104">
        <f>K21+K22+K23+K24+K25</f>
        <v>750305.70000000007</v>
      </c>
    </row>
    <row r="21" spans="1:11" s="2" customFormat="1" ht="30" x14ac:dyDescent="0.25">
      <c r="A21" s="75" t="s">
        <v>13</v>
      </c>
      <c r="B21" s="75" t="s">
        <v>77</v>
      </c>
      <c r="C21" s="75" t="s">
        <v>167</v>
      </c>
      <c r="D21" s="22" t="s">
        <v>145</v>
      </c>
      <c r="E21" s="20">
        <v>834</v>
      </c>
      <c r="F21" s="97">
        <v>1103</v>
      </c>
      <c r="G21" s="97">
        <v>1420191920</v>
      </c>
      <c r="H21" s="107">
        <v>200000</v>
      </c>
      <c r="I21" s="107">
        <v>400000</v>
      </c>
      <c r="J21" s="107">
        <v>400000</v>
      </c>
      <c r="K21" s="107">
        <v>400000</v>
      </c>
    </row>
    <row r="22" spans="1:11" s="2" customFormat="1" ht="45" x14ac:dyDescent="0.25">
      <c r="A22" s="74" t="s">
        <v>14</v>
      </c>
      <c r="B22" s="74" t="s">
        <v>68</v>
      </c>
      <c r="C22" s="74" t="s">
        <v>168</v>
      </c>
      <c r="D22" s="22" t="s">
        <v>145</v>
      </c>
      <c r="E22" s="20">
        <v>834</v>
      </c>
      <c r="F22" s="97">
        <v>1103</v>
      </c>
      <c r="G22" s="97">
        <v>1420221250</v>
      </c>
      <c r="H22" s="105">
        <v>21064.9</v>
      </c>
      <c r="I22" s="105">
        <v>13511.5</v>
      </c>
      <c r="J22" s="105">
        <v>13511.5</v>
      </c>
      <c r="K22" s="105">
        <v>9143.5</v>
      </c>
    </row>
    <row r="23" spans="1:11" s="2" customFormat="1" ht="32.25" customHeight="1" x14ac:dyDescent="0.25">
      <c r="A23" s="74" t="s">
        <v>16</v>
      </c>
      <c r="B23" s="74" t="s">
        <v>67</v>
      </c>
      <c r="C23" s="74" t="s">
        <v>169</v>
      </c>
      <c r="D23" s="22" t="s">
        <v>145</v>
      </c>
      <c r="E23" s="20">
        <v>834</v>
      </c>
      <c r="F23" s="97">
        <v>1103</v>
      </c>
      <c r="G23" s="97">
        <v>1420371640</v>
      </c>
      <c r="H23" s="105">
        <v>63575.6</v>
      </c>
      <c r="I23" s="105">
        <v>61500.6</v>
      </c>
      <c r="J23" s="105">
        <v>61500.6</v>
      </c>
      <c r="K23" s="105">
        <v>61500.6</v>
      </c>
    </row>
    <row r="24" spans="1:11" s="2" customFormat="1" ht="33" customHeight="1" x14ac:dyDescent="0.25">
      <c r="A24" s="74" t="s">
        <v>18</v>
      </c>
      <c r="B24" s="74" t="s">
        <v>66</v>
      </c>
      <c r="C24" s="74" t="s">
        <v>170</v>
      </c>
      <c r="D24" s="22" t="s">
        <v>145</v>
      </c>
      <c r="E24" s="20">
        <v>834</v>
      </c>
      <c r="F24" s="97">
        <v>1103</v>
      </c>
      <c r="G24" s="97">
        <v>1420472290</v>
      </c>
      <c r="H24" s="105">
        <v>266269.5</v>
      </c>
      <c r="I24" s="105">
        <v>267026.2</v>
      </c>
      <c r="J24" s="105">
        <v>265030.5</v>
      </c>
      <c r="K24" s="105">
        <v>267026.2</v>
      </c>
    </row>
    <row r="25" spans="1:11" s="2" customFormat="1" ht="15" customHeight="1" x14ac:dyDescent="0.25">
      <c r="A25" s="72" t="s">
        <v>64</v>
      </c>
      <c r="B25" s="69" t="s">
        <v>124</v>
      </c>
      <c r="C25" s="69" t="s">
        <v>171</v>
      </c>
      <c r="D25" s="75" t="s">
        <v>145</v>
      </c>
      <c r="E25" s="20">
        <v>834</v>
      </c>
      <c r="F25" s="106" t="s">
        <v>125</v>
      </c>
      <c r="G25" s="97" t="s">
        <v>383</v>
      </c>
      <c r="H25" s="105">
        <v>12635.4</v>
      </c>
      <c r="I25" s="105">
        <v>12635.4</v>
      </c>
      <c r="J25" s="105">
        <v>12635.4</v>
      </c>
      <c r="K25" s="105">
        <v>12635.4</v>
      </c>
    </row>
    <row r="26" spans="1:11" s="2" customFormat="1" ht="31.5" customHeight="1" x14ac:dyDescent="0.25">
      <c r="A26" s="156" t="s">
        <v>21</v>
      </c>
      <c r="B26" s="147" t="s">
        <v>27</v>
      </c>
      <c r="C26" s="149" t="s">
        <v>172</v>
      </c>
      <c r="D26" s="31" t="s">
        <v>3</v>
      </c>
      <c r="E26" s="32" t="s">
        <v>29</v>
      </c>
      <c r="F26" s="32" t="s">
        <v>4</v>
      </c>
      <c r="G26" s="32" t="s">
        <v>4</v>
      </c>
      <c r="H26" s="104">
        <f>H27+H28</f>
        <v>289293.3</v>
      </c>
      <c r="I26" s="104">
        <f t="shared" ref="I26" si="10">I31+I32</f>
        <v>73460.7</v>
      </c>
      <c r="J26" s="104">
        <f>J31+J32</f>
        <v>77117.5</v>
      </c>
      <c r="K26" s="104">
        <f>K31+K32</f>
        <v>73460.543149999998</v>
      </c>
    </row>
    <row r="27" spans="1:11" s="2" customFormat="1" ht="15" x14ac:dyDescent="0.25">
      <c r="A27" s="168"/>
      <c r="B27" s="154"/>
      <c r="C27" s="155"/>
      <c r="D27" s="31" t="s">
        <v>145</v>
      </c>
      <c r="E27" s="32">
        <v>834</v>
      </c>
      <c r="F27" s="32" t="s">
        <v>4</v>
      </c>
      <c r="G27" s="32" t="s">
        <v>4</v>
      </c>
      <c r="H27" s="101">
        <f t="shared" ref="H27:I27" si="11">H31+H32</f>
        <v>56284.1</v>
      </c>
      <c r="I27" s="101">
        <f t="shared" si="11"/>
        <v>73460.7</v>
      </c>
      <c r="J27" s="101">
        <f>J31+J32</f>
        <v>77117.5</v>
      </c>
      <c r="K27" s="101">
        <f>K31+K32</f>
        <v>73460.543149999998</v>
      </c>
    </row>
    <row r="28" spans="1:11" s="2" customFormat="1" ht="15" x14ac:dyDescent="0.25">
      <c r="A28" s="157"/>
      <c r="B28" s="148"/>
      <c r="C28" s="150"/>
      <c r="D28" s="124" t="s">
        <v>6</v>
      </c>
      <c r="E28" s="122">
        <v>851</v>
      </c>
      <c r="F28" s="122" t="s">
        <v>4</v>
      </c>
      <c r="G28" s="122" t="s">
        <v>4</v>
      </c>
      <c r="H28" s="101">
        <f>H29+H30</f>
        <v>233009.19999999998</v>
      </c>
      <c r="I28" s="101">
        <v>0</v>
      </c>
      <c r="J28" s="101">
        <v>0</v>
      </c>
      <c r="K28" s="101">
        <v>0</v>
      </c>
    </row>
    <row r="29" spans="1:11" s="2" customFormat="1" ht="30" customHeight="1" x14ac:dyDescent="0.25">
      <c r="A29" s="156" t="s">
        <v>22</v>
      </c>
      <c r="B29" s="151" t="s">
        <v>447</v>
      </c>
      <c r="C29" s="151" t="s">
        <v>448</v>
      </c>
      <c r="D29" s="151" t="s">
        <v>6</v>
      </c>
      <c r="E29" s="122">
        <v>851</v>
      </c>
      <c r="F29" s="122">
        <v>1102</v>
      </c>
      <c r="G29" s="122">
        <v>1430180010</v>
      </c>
      <c r="H29" s="101">
        <v>164928.29999999999</v>
      </c>
      <c r="I29" s="101">
        <v>0</v>
      </c>
      <c r="J29" s="101">
        <v>0</v>
      </c>
      <c r="K29" s="101">
        <v>0</v>
      </c>
    </row>
    <row r="30" spans="1:11" s="2" customFormat="1" ht="15" x14ac:dyDescent="0.25">
      <c r="A30" s="157"/>
      <c r="B30" s="152"/>
      <c r="C30" s="152"/>
      <c r="D30" s="152"/>
      <c r="E30" s="122">
        <v>851</v>
      </c>
      <c r="F30" s="122">
        <v>1103</v>
      </c>
      <c r="G30" s="122">
        <v>1430140010</v>
      </c>
      <c r="H30" s="101">
        <v>68080.899999999994</v>
      </c>
      <c r="I30" s="101">
        <v>0</v>
      </c>
      <c r="J30" s="101">
        <v>0</v>
      </c>
      <c r="K30" s="101">
        <v>0</v>
      </c>
    </row>
    <row r="31" spans="1:11" s="2" customFormat="1" ht="30" customHeight="1" x14ac:dyDescent="0.25">
      <c r="A31" s="156" t="s">
        <v>23</v>
      </c>
      <c r="B31" s="151" t="s">
        <v>124</v>
      </c>
      <c r="C31" s="151" t="s">
        <v>171</v>
      </c>
      <c r="D31" s="151" t="s">
        <v>145</v>
      </c>
      <c r="E31" s="20">
        <v>834</v>
      </c>
      <c r="F31" s="97">
        <v>1102</v>
      </c>
      <c r="G31" s="97" t="s">
        <v>129</v>
      </c>
      <c r="H31" s="105">
        <v>49487.1</v>
      </c>
      <c r="I31" s="105">
        <v>66685.399999999994</v>
      </c>
      <c r="J31" s="105">
        <v>70320.5</v>
      </c>
      <c r="K31" s="105">
        <v>66685.376489999995</v>
      </c>
    </row>
    <row r="32" spans="1:11" s="2" customFormat="1" ht="15" x14ac:dyDescent="0.25">
      <c r="A32" s="157"/>
      <c r="B32" s="152"/>
      <c r="C32" s="152"/>
      <c r="D32" s="162"/>
      <c r="E32" s="20">
        <v>834</v>
      </c>
      <c r="F32" s="97">
        <v>1103</v>
      </c>
      <c r="G32" s="97" t="s">
        <v>130</v>
      </c>
      <c r="H32" s="105">
        <v>6797</v>
      </c>
      <c r="I32" s="105">
        <v>6775.3</v>
      </c>
      <c r="J32" s="105">
        <v>6797</v>
      </c>
      <c r="K32" s="105">
        <v>6775.1666599999999</v>
      </c>
    </row>
    <row r="33" spans="1:11" s="2" customFormat="1" ht="15" x14ac:dyDescent="0.25">
      <c r="A33" s="158" t="s">
        <v>24</v>
      </c>
      <c r="B33" s="160" t="s">
        <v>33</v>
      </c>
      <c r="C33" s="153" t="s">
        <v>173</v>
      </c>
      <c r="D33" s="31" t="s">
        <v>3</v>
      </c>
      <c r="E33" s="32" t="s">
        <v>4</v>
      </c>
      <c r="F33" s="32" t="s">
        <v>4</v>
      </c>
      <c r="G33" s="32" t="s">
        <v>4</v>
      </c>
      <c r="H33" s="101">
        <f t="shared" ref="H33:I33" si="12">H34+H35</f>
        <v>275814.59999999998</v>
      </c>
      <c r="I33" s="101">
        <f t="shared" si="12"/>
        <v>275714.59999999998</v>
      </c>
      <c r="J33" s="101">
        <f>J34+J35</f>
        <v>275714.59999999998</v>
      </c>
      <c r="K33" s="101">
        <f>K34+K35</f>
        <v>47113.065189999994</v>
      </c>
    </row>
    <row r="34" spans="1:11" s="2" customFormat="1" ht="15" x14ac:dyDescent="0.25">
      <c r="A34" s="158"/>
      <c r="B34" s="160"/>
      <c r="C34" s="153"/>
      <c r="D34" s="33" t="s">
        <v>161</v>
      </c>
      <c r="E34" s="32">
        <v>816</v>
      </c>
      <c r="F34" s="32" t="s">
        <v>4</v>
      </c>
      <c r="G34" s="32" t="s">
        <v>4</v>
      </c>
      <c r="H34" s="104">
        <f t="shared" ref="H34:I34" si="13">H36+H37</f>
        <v>3500</v>
      </c>
      <c r="I34" s="104">
        <f t="shared" si="13"/>
        <v>3400</v>
      </c>
      <c r="J34" s="104">
        <f>J36+J37</f>
        <v>3400</v>
      </c>
      <c r="K34" s="104">
        <f>K36+K37</f>
        <v>2725.5315399999999</v>
      </c>
    </row>
    <row r="35" spans="1:11" s="2" customFormat="1" ht="15" x14ac:dyDescent="0.25">
      <c r="A35" s="158"/>
      <c r="B35" s="160"/>
      <c r="C35" s="153"/>
      <c r="D35" s="33" t="s">
        <v>6</v>
      </c>
      <c r="E35" s="32">
        <v>851</v>
      </c>
      <c r="F35" s="32" t="s">
        <v>4</v>
      </c>
      <c r="G35" s="32" t="s">
        <v>4</v>
      </c>
      <c r="H35" s="104">
        <f>H38</f>
        <v>272314.59999999998</v>
      </c>
      <c r="I35" s="104">
        <f t="shared" ref="I35" si="14">I39</f>
        <v>272314.59999999998</v>
      </c>
      <c r="J35" s="104">
        <f>J39</f>
        <v>272314.59999999998</v>
      </c>
      <c r="K35" s="104">
        <f>K38+K39</f>
        <v>44387.533649999998</v>
      </c>
    </row>
    <row r="36" spans="1:11" s="2" customFormat="1" ht="15" x14ac:dyDescent="0.25">
      <c r="A36" s="158" t="s">
        <v>26</v>
      </c>
      <c r="B36" s="159" t="s">
        <v>107</v>
      </c>
      <c r="C36" s="159" t="s">
        <v>174</v>
      </c>
      <c r="D36" s="159" t="s">
        <v>161</v>
      </c>
      <c r="E36" s="121">
        <v>816</v>
      </c>
      <c r="F36" s="106" t="s">
        <v>49</v>
      </c>
      <c r="G36" s="121">
        <v>1440191850</v>
      </c>
      <c r="H36" s="105">
        <v>2040</v>
      </c>
      <c r="I36" s="105">
        <v>2589.5</v>
      </c>
      <c r="J36" s="105">
        <v>2589.5</v>
      </c>
      <c r="K36" s="105">
        <f>468.5+1450.63654</f>
        <v>1919.13654</v>
      </c>
    </row>
    <row r="37" spans="1:11" s="2" customFormat="1" ht="15" x14ac:dyDescent="0.25">
      <c r="A37" s="158"/>
      <c r="B37" s="159"/>
      <c r="C37" s="159"/>
      <c r="D37" s="159"/>
      <c r="E37" s="121">
        <v>816</v>
      </c>
      <c r="F37" s="106" t="s">
        <v>49</v>
      </c>
      <c r="G37" s="121">
        <v>1440191860</v>
      </c>
      <c r="H37" s="105">
        <v>1460</v>
      </c>
      <c r="I37" s="105">
        <v>810.5</v>
      </c>
      <c r="J37" s="105">
        <v>810.5</v>
      </c>
      <c r="K37" s="105">
        <f>665.895+140.5</f>
        <v>806.39499999999998</v>
      </c>
    </row>
    <row r="38" spans="1:11" s="2" customFormat="1" ht="30" x14ac:dyDescent="0.25">
      <c r="A38" s="121" t="s">
        <v>30</v>
      </c>
      <c r="B38" s="123" t="s">
        <v>449</v>
      </c>
      <c r="C38" s="123" t="s">
        <v>450</v>
      </c>
      <c r="D38" s="123" t="s">
        <v>6</v>
      </c>
      <c r="E38" s="121">
        <v>851</v>
      </c>
      <c r="F38" s="106" t="s">
        <v>387</v>
      </c>
      <c r="G38" s="121" t="s">
        <v>451</v>
      </c>
      <c r="H38" s="105">
        <v>272314.59999999998</v>
      </c>
      <c r="I38" s="105">
        <v>0</v>
      </c>
      <c r="J38" s="105">
        <v>0</v>
      </c>
      <c r="K38" s="105">
        <v>0</v>
      </c>
    </row>
    <row r="39" spans="1:11" s="2" customFormat="1" ht="30" x14ac:dyDescent="0.25">
      <c r="A39" s="73" t="s">
        <v>31</v>
      </c>
      <c r="B39" s="120" t="s">
        <v>382</v>
      </c>
      <c r="C39" s="70" t="s">
        <v>380</v>
      </c>
      <c r="D39" s="125" t="s">
        <v>6</v>
      </c>
      <c r="E39" s="126">
        <v>851</v>
      </c>
      <c r="F39" s="127" t="s">
        <v>387</v>
      </c>
      <c r="G39" s="127" t="s">
        <v>381</v>
      </c>
      <c r="H39" s="128">
        <v>0</v>
      </c>
      <c r="I39" s="128">
        <v>272314.59999999998</v>
      </c>
      <c r="J39" s="128">
        <v>272314.59999999998</v>
      </c>
      <c r="K39" s="128">
        <v>44387.533649999998</v>
      </c>
    </row>
    <row r="40" spans="1:11" s="2" customFormat="1" ht="15" x14ac:dyDescent="0.25">
      <c r="A40" s="145" t="s">
        <v>32</v>
      </c>
      <c r="B40" s="147" t="s">
        <v>70</v>
      </c>
      <c r="C40" s="149" t="s">
        <v>175</v>
      </c>
      <c r="D40" s="71" t="s">
        <v>3</v>
      </c>
      <c r="E40" s="32" t="s">
        <v>4</v>
      </c>
      <c r="F40" s="32" t="s">
        <v>4</v>
      </c>
      <c r="G40" s="32" t="s">
        <v>4</v>
      </c>
      <c r="H40" s="101">
        <f t="shared" ref="H40:K40" si="15">H41</f>
        <v>42602.9</v>
      </c>
      <c r="I40" s="101">
        <f t="shared" si="15"/>
        <v>44482.5</v>
      </c>
      <c r="J40" s="101">
        <f>J41</f>
        <v>45863.7</v>
      </c>
      <c r="K40" s="101">
        <f t="shared" si="15"/>
        <v>44317.919780000004</v>
      </c>
    </row>
    <row r="41" spans="1:11" s="2" customFormat="1" ht="15" x14ac:dyDescent="0.25">
      <c r="A41" s="146"/>
      <c r="B41" s="148"/>
      <c r="C41" s="150"/>
      <c r="D41" s="35" t="s">
        <v>145</v>
      </c>
      <c r="E41" s="34">
        <v>834</v>
      </c>
      <c r="F41" s="34">
        <v>1105</v>
      </c>
      <c r="G41" s="34">
        <v>1450100000</v>
      </c>
      <c r="H41" s="102">
        <f t="shared" ref="H41:I41" si="16">H42+H43</f>
        <v>42602.9</v>
      </c>
      <c r="I41" s="102">
        <f t="shared" si="16"/>
        <v>44482.5</v>
      </c>
      <c r="J41" s="102">
        <f>J42+J43</f>
        <v>45863.7</v>
      </c>
      <c r="K41" s="102">
        <f>K42+K43</f>
        <v>44317.919780000004</v>
      </c>
    </row>
    <row r="42" spans="1:11" s="2" customFormat="1" ht="15" x14ac:dyDescent="0.25">
      <c r="A42" s="163" t="s">
        <v>35</v>
      </c>
      <c r="B42" s="162" t="s">
        <v>71</v>
      </c>
      <c r="C42" s="162" t="s">
        <v>108</v>
      </c>
      <c r="D42" s="151" t="s">
        <v>145</v>
      </c>
      <c r="E42" s="3">
        <v>834</v>
      </c>
      <c r="F42" s="3">
        <v>1105</v>
      </c>
      <c r="G42" s="3">
        <v>1450110020</v>
      </c>
      <c r="H42" s="103">
        <v>42602.9</v>
      </c>
      <c r="I42" s="103">
        <v>44392.6</v>
      </c>
      <c r="J42" s="103">
        <v>44392.6</v>
      </c>
      <c r="K42" s="103">
        <v>44228.070780000002</v>
      </c>
    </row>
    <row r="43" spans="1:11" s="2" customFormat="1" ht="48.75" customHeight="1" x14ac:dyDescent="0.25">
      <c r="A43" s="146"/>
      <c r="B43" s="152"/>
      <c r="C43" s="152"/>
      <c r="D43" s="152"/>
      <c r="E43" s="3">
        <v>834</v>
      </c>
      <c r="F43" s="3">
        <v>1105</v>
      </c>
      <c r="G43" s="3">
        <v>1450193940</v>
      </c>
      <c r="H43" s="103">
        <v>0</v>
      </c>
      <c r="I43" s="103">
        <v>89.9</v>
      </c>
      <c r="J43" s="103">
        <v>1471.1</v>
      </c>
      <c r="K43" s="103">
        <v>89.849000000000004</v>
      </c>
    </row>
  </sheetData>
  <autoFilter ref="A6:K43"/>
  <mergeCells count="48">
    <mergeCell ref="A13:A15"/>
    <mergeCell ref="B13:B15"/>
    <mergeCell ref="A26:A28"/>
    <mergeCell ref="A19:A20"/>
    <mergeCell ref="B19:B20"/>
    <mergeCell ref="C19:C20"/>
    <mergeCell ref="A16:A17"/>
    <mergeCell ref="B16:B17"/>
    <mergeCell ref="C16:C17"/>
    <mergeCell ref="A42:A43"/>
    <mergeCell ref="A2:K2"/>
    <mergeCell ref="A5:A6"/>
    <mergeCell ref="B5:B6"/>
    <mergeCell ref="C5:C6"/>
    <mergeCell ref="D5:D6"/>
    <mergeCell ref="E5:G5"/>
    <mergeCell ref="H5:K5"/>
    <mergeCell ref="A3:K3"/>
    <mergeCell ref="A4:K4"/>
    <mergeCell ref="D36:D37"/>
    <mergeCell ref="A33:A35"/>
    <mergeCell ref="A8:A12"/>
    <mergeCell ref="B8:B12"/>
    <mergeCell ref="C8:C12"/>
    <mergeCell ref="D16:D17"/>
    <mergeCell ref="B36:B37"/>
    <mergeCell ref="C36:C37"/>
    <mergeCell ref="B33:B35"/>
    <mergeCell ref="J1:K1"/>
    <mergeCell ref="B42:B43"/>
    <mergeCell ref="C42:C43"/>
    <mergeCell ref="D31:D32"/>
    <mergeCell ref="A40:A41"/>
    <mergeCell ref="B40:B41"/>
    <mergeCell ref="C40:C41"/>
    <mergeCell ref="D42:D43"/>
    <mergeCell ref="C13:C15"/>
    <mergeCell ref="B26:B28"/>
    <mergeCell ref="C26:C28"/>
    <mergeCell ref="A29:A30"/>
    <mergeCell ref="B29:B30"/>
    <mergeCell ref="C29:C30"/>
    <mergeCell ref="D29:D30"/>
    <mergeCell ref="A31:A32"/>
    <mergeCell ref="B31:B32"/>
    <mergeCell ref="C31:C32"/>
    <mergeCell ref="C33:C35"/>
    <mergeCell ref="A36:A37"/>
  </mergeCells>
  <pageMargins left="0.39370078740157483" right="0.39370078740157483" top="0.51" bottom="0.2" header="0.23622047244094491" footer="0.19685039370078741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4" zoomScale="80" zoomScaleNormal="80" zoomScaleSheetLayoutView="80" workbookViewId="0">
      <selection activeCell="F30" sqref="F30"/>
    </sheetView>
  </sheetViews>
  <sheetFormatPr defaultColWidth="9.140625" defaultRowHeight="15" x14ac:dyDescent="0.25"/>
  <cols>
    <col min="1" max="1" width="4.28515625" style="9" customWidth="1"/>
    <col min="2" max="2" width="17.5703125" style="2" customWidth="1"/>
    <col min="3" max="3" width="84.140625" style="2" customWidth="1"/>
    <col min="4" max="4" width="17.7109375" style="2" customWidth="1"/>
    <col min="5" max="5" width="14.7109375" style="2" customWidth="1"/>
    <col min="6" max="6" width="14.42578125" style="2" customWidth="1"/>
    <col min="7" max="16384" width="9.140625" style="2"/>
  </cols>
  <sheetData>
    <row r="1" spans="1:11" s="14" customFormat="1" ht="15.75" x14ac:dyDescent="0.25">
      <c r="A1" s="175"/>
      <c r="B1" s="175"/>
      <c r="C1" s="175"/>
      <c r="D1" s="175"/>
      <c r="E1" s="175"/>
      <c r="F1" s="175"/>
    </row>
    <row r="2" spans="1:11" s="14" customFormat="1" ht="15" customHeight="1" x14ac:dyDescent="0.25">
      <c r="A2" s="176" t="s">
        <v>84</v>
      </c>
      <c r="B2" s="176"/>
      <c r="C2" s="176"/>
      <c r="D2" s="176"/>
      <c r="E2" s="176"/>
      <c r="F2" s="176"/>
    </row>
    <row r="3" spans="1:11" s="14" customFormat="1" ht="48" customHeight="1" x14ac:dyDescent="0.25">
      <c r="A3" s="177" t="s">
        <v>388</v>
      </c>
      <c r="B3" s="177"/>
      <c r="C3" s="177"/>
      <c r="D3" s="177"/>
      <c r="E3" s="177"/>
      <c r="F3" s="177"/>
    </row>
    <row r="4" spans="1:11" ht="75" x14ac:dyDescent="0.25">
      <c r="A4" s="15" t="s">
        <v>85</v>
      </c>
      <c r="B4" s="15" t="s">
        <v>38</v>
      </c>
      <c r="C4" s="15" t="s">
        <v>102</v>
      </c>
      <c r="D4" s="15" t="s">
        <v>98</v>
      </c>
      <c r="E4" s="36" t="s">
        <v>99</v>
      </c>
      <c r="F4" s="36" t="s">
        <v>100</v>
      </c>
    </row>
    <row r="5" spans="1:11" x14ac:dyDescent="0.25">
      <c r="A5" s="15">
        <v>1</v>
      </c>
      <c r="B5" s="15">
        <v>2</v>
      </c>
      <c r="C5" s="15">
        <v>3</v>
      </c>
      <c r="D5" s="15">
        <v>5</v>
      </c>
      <c r="E5" s="36">
        <v>6</v>
      </c>
      <c r="F5" s="36">
        <v>7</v>
      </c>
    </row>
    <row r="6" spans="1:11" x14ac:dyDescent="0.25">
      <c r="A6" s="170">
        <v>1</v>
      </c>
      <c r="B6" s="169" t="s">
        <v>1</v>
      </c>
      <c r="C6" s="169" t="s">
        <v>2</v>
      </c>
      <c r="D6" s="108" t="s">
        <v>101</v>
      </c>
      <c r="E6" s="46">
        <f>E8+E14+E26+E30+E36</f>
        <v>1395820.2000000002</v>
      </c>
      <c r="F6" s="46">
        <f>F8+F14+F26+F30+F36</f>
        <v>1162380.5913000002</v>
      </c>
    </row>
    <row r="7" spans="1:11" ht="24" x14ac:dyDescent="0.25">
      <c r="A7" s="170"/>
      <c r="B7" s="169"/>
      <c r="C7" s="169"/>
      <c r="D7" s="108" t="s">
        <v>95</v>
      </c>
      <c r="E7" s="46">
        <f>E9+E15+E27+E31+E37</f>
        <v>284234.57519999996</v>
      </c>
      <c r="F7" s="46">
        <f>F9+F15+F27+F31+F37</f>
        <v>113289.12434000001</v>
      </c>
    </row>
    <row r="8" spans="1:11" x14ac:dyDescent="0.25">
      <c r="A8" s="170">
        <v>2</v>
      </c>
      <c r="B8" s="169" t="s">
        <v>90</v>
      </c>
      <c r="C8" s="169" t="s">
        <v>9</v>
      </c>
      <c r="D8" s="108" t="s">
        <v>101</v>
      </c>
      <c r="E8" s="46">
        <f>E10+E12</f>
        <v>247488.69999999998</v>
      </c>
      <c r="F8" s="46">
        <f>F10+F12</f>
        <v>247183.36318000001</v>
      </c>
    </row>
    <row r="9" spans="1:11" ht="24" x14ac:dyDescent="0.25">
      <c r="A9" s="170"/>
      <c r="B9" s="169"/>
      <c r="C9" s="169"/>
      <c r="D9" s="108" t="s">
        <v>95</v>
      </c>
      <c r="E9" s="46">
        <f>E11+E13</f>
        <v>0</v>
      </c>
      <c r="F9" s="46">
        <f>F11+F13</f>
        <v>0</v>
      </c>
    </row>
    <row r="10" spans="1:11" x14ac:dyDescent="0.25">
      <c r="A10" s="158">
        <f>A8+1</f>
        <v>3</v>
      </c>
      <c r="B10" s="173" t="s">
        <v>69</v>
      </c>
      <c r="C10" s="173" t="s">
        <v>17</v>
      </c>
      <c r="D10" s="16" t="s">
        <v>101</v>
      </c>
      <c r="E10" s="47">
        <f>т.9!I16+т.9!I17</f>
        <v>247256.8</v>
      </c>
      <c r="F10" s="47">
        <f>т.9!K16+т.9!K17</f>
        <v>246951.46318000002</v>
      </c>
      <c r="G10" s="23"/>
      <c r="H10" s="23"/>
      <c r="I10" s="23"/>
      <c r="J10" s="23"/>
      <c r="K10" s="23"/>
    </row>
    <row r="11" spans="1:11" x14ac:dyDescent="0.25">
      <c r="A11" s="158"/>
      <c r="B11" s="173"/>
      <c r="C11" s="173"/>
      <c r="D11" s="16" t="s">
        <v>95</v>
      </c>
      <c r="E11" s="47">
        <v>0</v>
      </c>
      <c r="F11" s="47">
        <v>0</v>
      </c>
      <c r="G11" s="23"/>
      <c r="H11" s="23"/>
      <c r="I11" s="23"/>
      <c r="J11" s="23"/>
      <c r="K11" s="23"/>
    </row>
    <row r="12" spans="1:11" s="17" customFormat="1" x14ac:dyDescent="0.25">
      <c r="A12" s="158">
        <f t="shared" ref="A12" si="0">A10+1</f>
        <v>4</v>
      </c>
      <c r="B12" s="173" t="s">
        <v>78</v>
      </c>
      <c r="C12" s="173" t="s">
        <v>79</v>
      </c>
      <c r="D12" s="16" t="s">
        <v>101</v>
      </c>
      <c r="E12" s="47">
        <f>т.9!I18</f>
        <v>231.9</v>
      </c>
      <c r="F12" s="47">
        <f>т.9!K18</f>
        <v>231.9</v>
      </c>
      <c r="G12" s="24"/>
      <c r="H12" s="24"/>
      <c r="I12" s="24"/>
      <c r="J12" s="24"/>
      <c r="K12" s="24"/>
    </row>
    <row r="13" spans="1:11" s="9" customFormat="1" x14ac:dyDescent="0.25">
      <c r="A13" s="158"/>
      <c r="B13" s="173"/>
      <c r="C13" s="173"/>
      <c r="D13" s="16" t="s">
        <v>95</v>
      </c>
      <c r="E13" s="47">
        <v>0</v>
      </c>
      <c r="F13" s="47">
        <v>0</v>
      </c>
      <c r="G13" s="25"/>
      <c r="H13" s="25"/>
      <c r="I13" s="25"/>
      <c r="J13" s="25"/>
      <c r="K13" s="25"/>
    </row>
    <row r="14" spans="1:11" x14ac:dyDescent="0.25">
      <c r="A14" s="170">
        <v>5</v>
      </c>
      <c r="B14" s="169" t="s">
        <v>91</v>
      </c>
      <c r="C14" s="169" t="s">
        <v>20</v>
      </c>
      <c r="D14" s="108" t="s">
        <v>101</v>
      </c>
      <c r="E14" s="46">
        <f>E16+E18+E20+E22+E24</f>
        <v>754673.70000000007</v>
      </c>
      <c r="F14" s="46">
        <f>F16+F18+F20+F22+F24</f>
        <v>750305.70000000007</v>
      </c>
      <c r="G14" s="23"/>
      <c r="H14" s="23"/>
      <c r="I14" s="23"/>
      <c r="J14" s="23"/>
      <c r="K14" s="23"/>
    </row>
    <row r="15" spans="1:11" ht="24" x14ac:dyDescent="0.25">
      <c r="A15" s="170"/>
      <c r="B15" s="169"/>
      <c r="C15" s="169"/>
      <c r="D15" s="108" t="s">
        <v>95</v>
      </c>
      <c r="E15" s="46">
        <f>E17+E19+E21+E23+E25</f>
        <v>9476.5</v>
      </c>
      <c r="F15" s="46">
        <f>F17+F19+F21+F23+F25</f>
        <v>9476.5</v>
      </c>
      <c r="G15" s="23"/>
      <c r="H15" s="23"/>
      <c r="I15" s="23"/>
      <c r="J15" s="23"/>
      <c r="K15" s="23"/>
    </row>
    <row r="16" spans="1:11" ht="15" customHeight="1" x14ac:dyDescent="0.25">
      <c r="A16" s="158">
        <f t="shared" ref="A16" si="1">A14+1</f>
        <v>6</v>
      </c>
      <c r="B16" s="173" t="s">
        <v>103</v>
      </c>
      <c r="C16" s="174" t="s">
        <v>126</v>
      </c>
      <c r="D16" s="16" t="s">
        <v>101</v>
      </c>
      <c r="E16" s="47">
        <f>т.9!I21</f>
        <v>400000</v>
      </c>
      <c r="F16" s="47">
        <f>т.9!K21</f>
        <v>400000</v>
      </c>
      <c r="G16" s="23"/>
      <c r="H16" s="23"/>
      <c r="I16" s="23"/>
      <c r="J16" s="23"/>
      <c r="K16" s="23"/>
    </row>
    <row r="17" spans="1:6" ht="15" customHeight="1" x14ac:dyDescent="0.25">
      <c r="A17" s="158"/>
      <c r="B17" s="173"/>
      <c r="C17" s="174"/>
      <c r="D17" s="16" t="s">
        <v>95</v>
      </c>
      <c r="E17" s="47">
        <v>0</v>
      </c>
      <c r="F17" s="47">
        <v>0</v>
      </c>
    </row>
    <row r="18" spans="1:6" x14ac:dyDescent="0.25">
      <c r="A18" s="158">
        <f t="shared" ref="A18" si="2">A16+1</f>
        <v>7</v>
      </c>
      <c r="B18" s="173" t="s">
        <v>104</v>
      </c>
      <c r="C18" s="159" t="s">
        <v>127</v>
      </c>
      <c r="D18" s="16" t="s">
        <v>101</v>
      </c>
      <c r="E18" s="47">
        <f>т.9!I22</f>
        <v>13511.5</v>
      </c>
      <c r="F18" s="47">
        <f>т.9!K22</f>
        <v>9143.5</v>
      </c>
    </row>
    <row r="19" spans="1:6" x14ac:dyDescent="0.25">
      <c r="A19" s="158"/>
      <c r="B19" s="173"/>
      <c r="C19" s="159"/>
      <c r="D19" s="16" t="s">
        <v>95</v>
      </c>
      <c r="E19" s="48">
        <v>0</v>
      </c>
      <c r="F19" s="48">
        <v>0</v>
      </c>
    </row>
    <row r="20" spans="1:6" x14ac:dyDescent="0.25">
      <c r="A20" s="158">
        <f t="shared" ref="A20" si="3">A18+1</f>
        <v>8</v>
      </c>
      <c r="B20" s="173" t="s">
        <v>105</v>
      </c>
      <c r="C20" s="173" t="s">
        <v>25</v>
      </c>
      <c r="D20" s="16" t="s">
        <v>101</v>
      </c>
      <c r="E20" s="47">
        <f>т.9!I23</f>
        <v>61500.6</v>
      </c>
      <c r="F20" s="47">
        <f>т.9!K23</f>
        <v>61500.6</v>
      </c>
    </row>
    <row r="21" spans="1:6" x14ac:dyDescent="0.25">
      <c r="A21" s="158"/>
      <c r="B21" s="173"/>
      <c r="C21" s="173"/>
      <c r="D21" s="16" t="s">
        <v>95</v>
      </c>
      <c r="E21" s="47">
        <v>0</v>
      </c>
      <c r="F21" s="47">
        <v>0</v>
      </c>
    </row>
    <row r="22" spans="1:6" ht="15" customHeight="1" x14ac:dyDescent="0.25">
      <c r="A22" s="158">
        <f t="shared" ref="A22" si="4">A20+1</f>
        <v>9</v>
      </c>
      <c r="B22" s="172" t="s">
        <v>106</v>
      </c>
      <c r="C22" s="159" t="s">
        <v>75</v>
      </c>
      <c r="D22" s="16" t="s">
        <v>101</v>
      </c>
      <c r="E22" s="47">
        <f>т.9!I24</f>
        <v>267026.2</v>
      </c>
      <c r="F22" s="47">
        <f>т.9!K24</f>
        <v>267026.2</v>
      </c>
    </row>
    <row r="23" spans="1:6" x14ac:dyDescent="0.25">
      <c r="A23" s="158"/>
      <c r="B23" s="172"/>
      <c r="C23" s="159"/>
      <c r="D23" s="16" t="s">
        <v>95</v>
      </c>
      <c r="E23" s="47">
        <v>0</v>
      </c>
      <c r="F23" s="47">
        <v>0</v>
      </c>
    </row>
    <row r="24" spans="1:6" ht="15" customHeight="1" x14ac:dyDescent="0.25">
      <c r="A24" s="158">
        <f t="shared" ref="A24" si="5">A22+1</f>
        <v>10</v>
      </c>
      <c r="B24" s="159" t="s">
        <v>124</v>
      </c>
      <c r="C24" s="159" t="s">
        <v>128</v>
      </c>
      <c r="D24" s="16" t="s">
        <v>101</v>
      </c>
      <c r="E24" s="47">
        <f>т.9!I25</f>
        <v>12635.4</v>
      </c>
      <c r="F24" s="47">
        <f>т.9!K25</f>
        <v>12635.4</v>
      </c>
    </row>
    <row r="25" spans="1:6" x14ac:dyDescent="0.25">
      <c r="A25" s="158"/>
      <c r="B25" s="159"/>
      <c r="C25" s="159"/>
      <c r="D25" s="16" t="s">
        <v>95</v>
      </c>
      <c r="E25" s="47">
        <v>9476.5</v>
      </c>
      <c r="F25" s="47">
        <v>9476.5</v>
      </c>
    </row>
    <row r="26" spans="1:6" x14ac:dyDescent="0.25">
      <c r="A26" s="170">
        <v>11</v>
      </c>
      <c r="B26" s="169" t="s">
        <v>92</v>
      </c>
      <c r="C26" s="169" t="s">
        <v>28</v>
      </c>
      <c r="D26" s="108" t="s">
        <v>101</v>
      </c>
      <c r="E26" s="46">
        <f>т.9!I26</f>
        <v>73460.7</v>
      </c>
      <c r="F26" s="46">
        <f>т.9!K26</f>
        <v>73460.543149999998</v>
      </c>
    </row>
    <row r="27" spans="1:6" ht="24" x14ac:dyDescent="0.25">
      <c r="A27" s="170"/>
      <c r="B27" s="169"/>
      <c r="C27" s="169"/>
      <c r="D27" s="108" t="s">
        <v>95</v>
      </c>
      <c r="E27" s="46">
        <f>E29</f>
        <v>70522.125199999995</v>
      </c>
      <c r="F27" s="46">
        <f>F29</f>
        <v>70522.024340000004</v>
      </c>
    </row>
    <row r="28" spans="1:6" ht="15.75" customHeight="1" x14ac:dyDescent="0.25">
      <c r="A28" s="158">
        <f t="shared" ref="A28" si="6">A26+1</f>
        <v>12</v>
      </c>
      <c r="B28" s="159" t="s">
        <v>124</v>
      </c>
      <c r="C28" s="159" t="s">
        <v>128</v>
      </c>
      <c r="D28" s="16" t="s">
        <v>101</v>
      </c>
      <c r="E28" s="47">
        <f>т.9!I31+т.9!I32</f>
        <v>73460.7</v>
      </c>
      <c r="F28" s="47">
        <f>т.9!K31+т.9!K32</f>
        <v>73460.543149999998</v>
      </c>
    </row>
    <row r="29" spans="1:6" x14ac:dyDescent="0.25">
      <c r="A29" s="158"/>
      <c r="B29" s="159"/>
      <c r="C29" s="159"/>
      <c r="D29" s="16" t="s">
        <v>95</v>
      </c>
      <c r="E29" s="107">
        <v>70522.125199999995</v>
      </c>
      <c r="F29" s="107">
        <v>70522.024340000004</v>
      </c>
    </row>
    <row r="30" spans="1:6" x14ac:dyDescent="0.25">
      <c r="A30" s="170">
        <v>13</v>
      </c>
      <c r="B30" s="169" t="s">
        <v>93</v>
      </c>
      <c r="C30" s="169" t="s">
        <v>34</v>
      </c>
      <c r="D30" s="108" t="s">
        <v>101</v>
      </c>
      <c r="E30" s="46">
        <f>E32+E34</f>
        <v>275714.59999999998</v>
      </c>
      <c r="F30" s="46">
        <f>F32+F34</f>
        <v>47113.065189999994</v>
      </c>
    </row>
    <row r="31" spans="1:6" ht="24" x14ac:dyDescent="0.25">
      <c r="A31" s="170"/>
      <c r="B31" s="169"/>
      <c r="C31" s="169"/>
      <c r="D31" s="108" t="s">
        <v>95</v>
      </c>
      <c r="E31" s="46">
        <f>E33+E35</f>
        <v>204235.94999999998</v>
      </c>
      <c r="F31" s="46">
        <f>F33+F35</f>
        <v>33290.6</v>
      </c>
    </row>
    <row r="32" spans="1:6" x14ac:dyDescent="0.25">
      <c r="A32" s="158">
        <f t="shared" ref="A32" si="7">A30+1</f>
        <v>14</v>
      </c>
      <c r="B32" s="172" t="s">
        <v>107</v>
      </c>
      <c r="C32" s="172" t="s">
        <v>131</v>
      </c>
      <c r="D32" s="16" t="s">
        <v>101</v>
      </c>
      <c r="E32" s="47">
        <f>т.9!I36+т.9!I37</f>
        <v>3400</v>
      </c>
      <c r="F32" s="47">
        <f>т.9!K36+т.9!K37</f>
        <v>2725.5315399999999</v>
      </c>
    </row>
    <row r="33" spans="1:6" x14ac:dyDescent="0.25">
      <c r="A33" s="158"/>
      <c r="B33" s="172"/>
      <c r="C33" s="172"/>
      <c r="D33" s="16" t="s">
        <v>95</v>
      </c>
      <c r="E33" s="47">
        <v>0</v>
      </c>
      <c r="F33" s="47">
        <v>0</v>
      </c>
    </row>
    <row r="34" spans="1:6" x14ac:dyDescent="0.25">
      <c r="A34" s="158">
        <f t="shared" ref="A34" si="8">A32+1</f>
        <v>15</v>
      </c>
      <c r="B34" s="172" t="str">
        <f>т.9!B39</f>
        <v>Основное мероприятие 4.3</v>
      </c>
      <c r="C34" s="172" t="str">
        <f>т.9!C39</f>
        <v>"Реализация мероприятий федерального проекта "Развитие туристической инфраструктуры"</v>
      </c>
      <c r="D34" s="16" t="s">
        <v>101</v>
      </c>
      <c r="E34" s="47">
        <f>т.9!I39</f>
        <v>272314.59999999998</v>
      </c>
      <c r="F34" s="47">
        <f>т.9!K39</f>
        <v>44387.533649999998</v>
      </c>
    </row>
    <row r="35" spans="1:6" x14ac:dyDescent="0.25">
      <c r="A35" s="158"/>
      <c r="B35" s="172"/>
      <c r="C35" s="172"/>
      <c r="D35" s="16" t="s">
        <v>95</v>
      </c>
      <c r="E35" s="47">
        <f>E34*0.75</f>
        <v>204235.94999999998</v>
      </c>
      <c r="F35" s="107">
        <v>33290.6</v>
      </c>
    </row>
    <row r="36" spans="1:6" x14ac:dyDescent="0.25">
      <c r="A36" s="170">
        <v>16</v>
      </c>
      <c r="B36" s="171" t="s">
        <v>70</v>
      </c>
      <c r="C36" s="171" t="str">
        <f>т.9!C40</f>
        <v>"Обеспечение реализации государственной программы"</v>
      </c>
      <c r="D36" s="108" t="s">
        <v>101</v>
      </c>
      <c r="E36" s="46">
        <f>E38</f>
        <v>44482.5</v>
      </c>
      <c r="F36" s="46">
        <f>F38</f>
        <v>44317.919780000004</v>
      </c>
    </row>
    <row r="37" spans="1:6" ht="24" x14ac:dyDescent="0.25">
      <c r="A37" s="170"/>
      <c r="B37" s="171"/>
      <c r="C37" s="171"/>
      <c r="D37" s="108" t="s">
        <v>95</v>
      </c>
      <c r="E37" s="46">
        <f>E39</f>
        <v>0</v>
      </c>
      <c r="F37" s="46">
        <f>F39</f>
        <v>0</v>
      </c>
    </row>
    <row r="38" spans="1:6" x14ac:dyDescent="0.25">
      <c r="A38" s="158">
        <f t="shared" ref="A38" si="9">A36+1</f>
        <v>17</v>
      </c>
      <c r="B38" s="172" t="s">
        <v>71</v>
      </c>
      <c r="C38" s="172" t="s">
        <v>108</v>
      </c>
      <c r="D38" s="16" t="s">
        <v>101</v>
      </c>
      <c r="E38" s="47">
        <f>т.9!I42+т.9!I43</f>
        <v>44482.5</v>
      </c>
      <c r="F38" s="49">
        <f>т.9!K42+т.9!K43</f>
        <v>44317.919780000004</v>
      </c>
    </row>
    <row r="39" spans="1:6" x14ac:dyDescent="0.25">
      <c r="A39" s="158"/>
      <c r="B39" s="172"/>
      <c r="C39" s="172"/>
      <c r="D39" s="16" t="s">
        <v>95</v>
      </c>
      <c r="E39" s="47">
        <v>0</v>
      </c>
      <c r="F39" s="49">
        <v>0</v>
      </c>
    </row>
    <row r="40" spans="1:6" x14ac:dyDescent="0.25">
      <c r="A40" s="18"/>
      <c r="B40" s="11"/>
      <c r="C40" s="11"/>
      <c r="D40" s="11"/>
      <c r="E40" s="11"/>
      <c r="F40" s="11"/>
    </row>
    <row r="41" spans="1:6" x14ac:dyDescent="0.25">
      <c r="A41" s="18"/>
      <c r="B41" s="11"/>
      <c r="C41" s="11"/>
      <c r="D41" s="11"/>
      <c r="E41" s="11"/>
      <c r="F41" s="11"/>
    </row>
    <row r="42" spans="1:6" x14ac:dyDescent="0.25">
      <c r="A42" s="18"/>
      <c r="B42" s="11"/>
      <c r="C42" s="11"/>
      <c r="D42" s="11"/>
      <c r="E42" s="11"/>
      <c r="F42" s="11"/>
    </row>
    <row r="43" spans="1:6" x14ac:dyDescent="0.25">
      <c r="A43" s="18"/>
      <c r="B43" s="11"/>
      <c r="C43" s="11"/>
      <c r="D43" s="11"/>
      <c r="E43" s="11"/>
      <c r="F43" s="11"/>
    </row>
    <row r="44" spans="1:6" x14ac:dyDescent="0.25">
      <c r="A44" s="18"/>
      <c r="B44" s="11"/>
      <c r="C44" s="11"/>
      <c r="D44" s="11"/>
      <c r="E44" s="11"/>
      <c r="F44" s="11"/>
    </row>
    <row r="45" spans="1:6" x14ac:dyDescent="0.25">
      <c r="A45" s="18"/>
      <c r="B45" s="11"/>
      <c r="C45" s="11"/>
      <c r="D45" s="11"/>
      <c r="E45" s="11"/>
      <c r="F45" s="11"/>
    </row>
    <row r="46" spans="1:6" x14ac:dyDescent="0.25">
      <c r="A46" s="18"/>
      <c r="B46" s="11"/>
      <c r="C46" s="11"/>
      <c r="D46" s="11"/>
      <c r="E46" s="11"/>
      <c r="F46" s="11"/>
    </row>
    <row r="47" spans="1:6" x14ac:dyDescent="0.25">
      <c r="A47" s="18"/>
      <c r="B47" s="11"/>
      <c r="C47" s="11"/>
      <c r="D47" s="11"/>
      <c r="E47" s="11"/>
      <c r="F47" s="11"/>
    </row>
    <row r="48" spans="1:6" x14ac:dyDescent="0.25">
      <c r="A48" s="18"/>
      <c r="B48" s="11"/>
      <c r="C48" s="11"/>
      <c r="D48" s="11"/>
      <c r="E48" s="11"/>
      <c r="F48" s="11"/>
    </row>
    <row r="49" spans="1:6" x14ac:dyDescent="0.25">
      <c r="A49" s="18"/>
      <c r="B49" s="11"/>
      <c r="C49" s="11"/>
      <c r="D49" s="11"/>
      <c r="E49" s="11"/>
      <c r="F49" s="11"/>
    </row>
    <row r="50" spans="1:6" x14ac:dyDescent="0.25">
      <c r="A50" s="18"/>
      <c r="B50" s="11"/>
      <c r="C50" s="11"/>
      <c r="D50" s="11"/>
      <c r="E50" s="11"/>
      <c r="F50" s="11"/>
    </row>
    <row r="51" spans="1:6" x14ac:dyDescent="0.25">
      <c r="A51" s="18"/>
      <c r="B51" s="11"/>
      <c r="C51" s="11"/>
      <c r="D51" s="11"/>
      <c r="E51" s="11"/>
      <c r="F51" s="11"/>
    </row>
    <row r="52" spans="1:6" x14ac:dyDescent="0.25">
      <c r="A52" s="18"/>
      <c r="B52" s="11"/>
      <c r="C52" s="11"/>
      <c r="D52" s="11"/>
      <c r="E52" s="11"/>
      <c r="F52" s="11"/>
    </row>
    <row r="53" spans="1:6" x14ac:dyDescent="0.25">
      <c r="A53" s="18"/>
      <c r="B53" s="11"/>
      <c r="C53" s="11"/>
      <c r="D53" s="11"/>
      <c r="E53" s="11"/>
      <c r="F53" s="11"/>
    </row>
    <row r="54" spans="1:6" x14ac:dyDescent="0.25">
      <c r="A54" s="18"/>
      <c r="B54" s="11"/>
      <c r="C54" s="11"/>
      <c r="D54" s="11"/>
      <c r="E54" s="11"/>
      <c r="F54" s="11"/>
    </row>
    <row r="55" spans="1:6" x14ac:dyDescent="0.25">
      <c r="A55" s="8"/>
      <c r="B55" s="10"/>
      <c r="C55" s="10"/>
      <c r="D55" s="10"/>
      <c r="E55" s="10"/>
      <c r="F55" s="10"/>
    </row>
    <row r="56" spans="1:6" x14ac:dyDescent="0.25">
      <c r="A56" s="8"/>
      <c r="B56" s="10"/>
      <c r="C56" s="10"/>
      <c r="D56" s="10"/>
      <c r="E56" s="10"/>
      <c r="F56" s="10"/>
    </row>
    <row r="57" spans="1:6" x14ac:dyDescent="0.25">
      <c r="A57" s="8"/>
      <c r="B57" s="10"/>
      <c r="C57" s="10"/>
      <c r="D57" s="10"/>
      <c r="E57" s="10"/>
      <c r="F57" s="10"/>
    </row>
    <row r="58" spans="1:6" x14ac:dyDescent="0.25">
      <c r="A58" s="8"/>
      <c r="B58" s="10"/>
      <c r="C58" s="10"/>
      <c r="D58" s="10"/>
      <c r="E58" s="10"/>
      <c r="F58" s="10"/>
    </row>
    <row r="59" spans="1:6" x14ac:dyDescent="0.25">
      <c r="A59" s="8"/>
      <c r="B59" s="10"/>
      <c r="C59" s="10"/>
      <c r="D59" s="10"/>
      <c r="E59" s="10"/>
      <c r="F59" s="10"/>
    </row>
    <row r="60" spans="1:6" x14ac:dyDescent="0.25">
      <c r="A60" s="8"/>
      <c r="B60" s="10"/>
      <c r="C60" s="10"/>
      <c r="D60" s="10"/>
      <c r="E60" s="10"/>
      <c r="F60" s="10"/>
    </row>
    <row r="61" spans="1:6" x14ac:dyDescent="0.25">
      <c r="A61" s="8"/>
      <c r="B61" s="10"/>
      <c r="C61" s="10"/>
      <c r="D61" s="10"/>
      <c r="E61" s="10"/>
      <c r="F61" s="10"/>
    </row>
    <row r="62" spans="1:6" x14ac:dyDescent="0.25">
      <c r="A62" s="8"/>
      <c r="B62" s="10"/>
      <c r="C62" s="10"/>
      <c r="D62" s="10"/>
      <c r="E62" s="10"/>
      <c r="F62" s="10"/>
    </row>
    <row r="63" spans="1:6" x14ac:dyDescent="0.25">
      <c r="A63" s="8"/>
      <c r="B63" s="10"/>
      <c r="C63" s="10"/>
      <c r="D63" s="10"/>
      <c r="E63" s="10"/>
      <c r="F63" s="10"/>
    </row>
    <row r="64" spans="1:6" x14ac:dyDescent="0.25">
      <c r="A64" s="8"/>
      <c r="B64" s="10"/>
      <c r="C64" s="10"/>
      <c r="D64" s="10"/>
      <c r="E64" s="10"/>
      <c r="F64" s="10"/>
    </row>
    <row r="65" spans="1:6" x14ac:dyDescent="0.25">
      <c r="A65" s="8"/>
      <c r="B65" s="10"/>
      <c r="C65" s="10"/>
      <c r="D65" s="10"/>
      <c r="E65" s="10"/>
      <c r="F65" s="10"/>
    </row>
    <row r="66" spans="1:6" x14ac:dyDescent="0.25">
      <c r="A66" s="8"/>
      <c r="B66" s="10"/>
      <c r="C66" s="10"/>
      <c r="D66" s="10"/>
      <c r="E66" s="10"/>
      <c r="F66" s="10"/>
    </row>
    <row r="67" spans="1:6" x14ac:dyDescent="0.25">
      <c r="A67" s="8"/>
      <c r="B67" s="10"/>
      <c r="C67" s="10"/>
      <c r="D67" s="10"/>
      <c r="E67" s="10"/>
      <c r="F67" s="10"/>
    </row>
    <row r="68" spans="1:6" x14ac:dyDescent="0.25">
      <c r="A68" s="8"/>
      <c r="B68" s="10"/>
      <c r="C68" s="10"/>
      <c r="D68" s="10"/>
      <c r="E68" s="10"/>
      <c r="F68" s="10"/>
    </row>
  </sheetData>
  <autoFilter ref="A5:F39"/>
  <mergeCells count="54">
    <mergeCell ref="A8:A9"/>
    <mergeCell ref="B8:B9"/>
    <mergeCell ref="C8:C9"/>
    <mergeCell ref="A1:F1"/>
    <mergeCell ref="A2:F2"/>
    <mergeCell ref="A3:F3"/>
    <mergeCell ref="A6:A7"/>
    <mergeCell ref="B6:B7"/>
    <mergeCell ref="C6:C7"/>
    <mergeCell ref="A10:A11"/>
    <mergeCell ref="B10:B11"/>
    <mergeCell ref="C10:C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30:A31"/>
    <mergeCell ref="B30:B31"/>
    <mergeCell ref="C30:C31"/>
    <mergeCell ref="A18:A19"/>
    <mergeCell ref="B18:B19"/>
    <mergeCell ref="C18:C19"/>
    <mergeCell ref="A24:A25"/>
    <mergeCell ref="B24:B25"/>
    <mergeCell ref="C24:C25"/>
    <mergeCell ref="A20:A21"/>
    <mergeCell ref="B20:B21"/>
    <mergeCell ref="C20:C21"/>
    <mergeCell ref="A22:A23"/>
    <mergeCell ref="B22:B23"/>
    <mergeCell ref="C22:C23"/>
    <mergeCell ref="B26:B27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C26:C27"/>
    <mergeCell ref="A26:A27"/>
    <mergeCell ref="A28:A29"/>
    <mergeCell ref="B28:B29"/>
    <mergeCell ref="C28:C29"/>
  </mergeCells>
  <pageMargins left="0.47244094488188981" right="0.23622047244094491" top="0.74803149606299213" bottom="0.43307086614173229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view="pageBreakPreview" topLeftCell="A85" zoomScaleNormal="100" zoomScaleSheetLayoutView="100" workbookViewId="0">
      <selection activeCell="A102" sqref="A102"/>
    </sheetView>
  </sheetViews>
  <sheetFormatPr defaultRowHeight="15.75" x14ac:dyDescent="0.25"/>
  <cols>
    <col min="1" max="1" width="6.28515625" style="76" customWidth="1"/>
    <col min="2" max="2" width="76.140625" style="76" customWidth="1"/>
    <col min="3" max="3" width="12" style="76" customWidth="1"/>
    <col min="4" max="4" width="11.5703125" style="76" bestFit="1" customWidth="1"/>
    <col min="5" max="5" width="11.5703125" style="76" customWidth="1"/>
    <col min="6" max="6" width="36.85546875" style="76" customWidth="1"/>
    <col min="7" max="7" width="29.5703125" style="96" customWidth="1"/>
    <col min="8" max="8" width="20.85546875" style="77" hidden="1" customWidth="1"/>
    <col min="9" max="16384" width="9.140625" style="76"/>
  </cols>
  <sheetData>
    <row r="1" spans="1:9" s="4" customFormat="1" x14ac:dyDescent="0.25">
      <c r="E1" s="67"/>
      <c r="F1" s="7"/>
      <c r="G1" s="95"/>
      <c r="H1" s="92" t="s">
        <v>88</v>
      </c>
    </row>
    <row r="2" spans="1:9" s="4" customFormat="1" x14ac:dyDescent="0.25">
      <c r="A2" s="187" t="s">
        <v>84</v>
      </c>
      <c r="B2" s="187"/>
      <c r="C2" s="187"/>
      <c r="D2" s="187"/>
      <c r="E2" s="187"/>
      <c r="F2" s="187"/>
      <c r="G2" s="187"/>
      <c r="H2" s="187"/>
    </row>
    <row r="3" spans="1:9" s="4" customFormat="1" x14ac:dyDescent="0.25">
      <c r="A3" s="187" t="s">
        <v>346</v>
      </c>
      <c r="B3" s="187"/>
      <c r="C3" s="187"/>
      <c r="D3" s="187"/>
      <c r="E3" s="187"/>
      <c r="F3" s="187"/>
      <c r="G3" s="187"/>
      <c r="H3" s="187"/>
    </row>
    <row r="4" spans="1:9" s="4" customFormat="1" ht="30.75" customHeight="1" x14ac:dyDescent="0.25">
      <c r="A4" s="188" t="s">
        <v>378</v>
      </c>
      <c r="B4" s="188"/>
      <c r="C4" s="188"/>
      <c r="D4" s="188"/>
      <c r="E4" s="188"/>
      <c r="F4" s="188"/>
      <c r="G4" s="188"/>
      <c r="H4" s="188"/>
    </row>
    <row r="5" spans="1:9" ht="15.75" customHeight="1" x14ac:dyDescent="0.25">
      <c r="A5" s="91" t="s">
        <v>89</v>
      </c>
      <c r="B5" s="178" t="s">
        <v>345</v>
      </c>
      <c r="C5" s="178" t="s">
        <v>52</v>
      </c>
      <c r="D5" s="178" t="s">
        <v>344</v>
      </c>
      <c r="E5" s="189" t="s">
        <v>80</v>
      </c>
      <c r="F5" s="178" t="s">
        <v>81</v>
      </c>
      <c r="G5" s="189" t="s">
        <v>82</v>
      </c>
      <c r="H5" s="189" t="s">
        <v>83</v>
      </c>
    </row>
    <row r="6" spans="1:9" x14ac:dyDescent="0.25">
      <c r="A6" s="90" t="s">
        <v>94</v>
      </c>
      <c r="B6" s="180"/>
      <c r="C6" s="180"/>
      <c r="D6" s="180"/>
      <c r="E6" s="190"/>
      <c r="F6" s="180"/>
      <c r="G6" s="190"/>
      <c r="H6" s="190"/>
    </row>
    <row r="7" spans="1:9" x14ac:dyDescent="0.2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</row>
    <row r="8" spans="1:9" ht="31.5" x14ac:dyDescent="0.25">
      <c r="A8" s="79" t="s">
        <v>0</v>
      </c>
      <c r="B8" s="84" t="s">
        <v>343</v>
      </c>
      <c r="C8" s="79" t="s">
        <v>86</v>
      </c>
      <c r="D8" s="79" t="s">
        <v>86</v>
      </c>
      <c r="E8" s="79" t="s">
        <v>86</v>
      </c>
      <c r="F8" s="79" t="s">
        <v>86</v>
      </c>
      <c r="G8" s="79" t="s">
        <v>86</v>
      </c>
      <c r="H8" s="79" t="s">
        <v>86</v>
      </c>
    </row>
    <row r="9" spans="1:9" x14ac:dyDescent="0.25">
      <c r="A9" s="79" t="s">
        <v>7</v>
      </c>
      <c r="B9" s="84" t="s">
        <v>139</v>
      </c>
      <c r="C9" s="79" t="s">
        <v>86</v>
      </c>
      <c r="D9" s="79" t="s">
        <v>86</v>
      </c>
      <c r="E9" s="79" t="s">
        <v>86</v>
      </c>
      <c r="F9" s="79" t="s">
        <v>86</v>
      </c>
      <c r="G9" s="79" t="s">
        <v>86</v>
      </c>
      <c r="H9" s="79" t="s">
        <v>86</v>
      </c>
    </row>
    <row r="10" spans="1:9" ht="78.75" x14ac:dyDescent="0.25">
      <c r="A10" s="79" t="s">
        <v>10</v>
      </c>
      <c r="B10" s="80" t="s">
        <v>342</v>
      </c>
      <c r="C10" s="79" t="s">
        <v>86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</row>
    <row r="11" spans="1:9" ht="63" x14ac:dyDescent="0.25">
      <c r="A11" s="79" t="s">
        <v>11</v>
      </c>
      <c r="B11" s="80" t="s">
        <v>341</v>
      </c>
      <c r="C11" s="79" t="s">
        <v>58</v>
      </c>
      <c r="D11" s="81">
        <v>100</v>
      </c>
      <c r="E11" s="81">
        <v>100</v>
      </c>
      <c r="F11" s="79" t="s">
        <v>86</v>
      </c>
      <c r="G11" s="79" t="s">
        <v>347</v>
      </c>
      <c r="H11" s="78" t="s">
        <v>331</v>
      </c>
    </row>
    <row r="12" spans="1:9" ht="15.75" customHeight="1" x14ac:dyDescent="0.25">
      <c r="A12" s="178" t="s">
        <v>12</v>
      </c>
      <c r="B12" s="184" t="s">
        <v>340</v>
      </c>
      <c r="C12" s="178" t="s">
        <v>86</v>
      </c>
      <c r="D12" s="178" t="s">
        <v>86</v>
      </c>
      <c r="E12" s="178" t="s">
        <v>86</v>
      </c>
      <c r="F12" s="79" t="s">
        <v>426</v>
      </c>
      <c r="G12" s="79" t="s">
        <v>349</v>
      </c>
      <c r="H12" s="181" t="s">
        <v>337</v>
      </c>
    </row>
    <row r="13" spans="1:9" x14ac:dyDescent="0.25">
      <c r="A13" s="179"/>
      <c r="B13" s="185"/>
      <c r="C13" s="179"/>
      <c r="D13" s="179"/>
      <c r="E13" s="179"/>
      <c r="F13" s="79" t="s">
        <v>427</v>
      </c>
      <c r="G13" s="79" t="s">
        <v>349</v>
      </c>
      <c r="H13" s="182"/>
    </row>
    <row r="14" spans="1:9" x14ac:dyDescent="0.25">
      <c r="A14" s="179"/>
      <c r="B14" s="185"/>
      <c r="C14" s="179"/>
      <c r="D14" s="179"/>
      <c r="E14" s="179"/>
      <c r="F14" s="79" t="s">
        <v>428</v>
      </c>
      <c r="G14" s="79" t="s">
        <v>349</v>
      </c>
      <c r="H14" s="182"/>
    </row>
    <row r="15" spans="1:9" x14ac:dyDescent="0.25">
      <c r="A15" s="180"/>
      <c r="B15" s="186"/>
      <c r="C15" s="180"/>
      <c r="D15" s="180"/>
      <c r="E15" s="180"/>
      <c r="F15" s="79" t="s">
        <v>429</v>
      </c>
      <c r="G15" s="79" t="s">
        <v>349</v>
      </c>
      <c r="H15" s="183"/>
    </row>
    <row r="16" spans="1:9" ht="47.25" x14ac:dyDescent="0.25">
      <c r="A16" s="79" t="s">
        <v>13</v>
      </c>
      <c r="B16" s="80" t="s">
        <v>339</v>
      </c>
      <c r="C16" s="79" t="s">
        <v>86</v>
      </c>
      <c r="D16" s="79" t="s">
        <v>86</v>
      </c>
      <c r="E16" s="79" t="s">
        <v>86</v>
      </c>
      <c r="F16" s="79" t="s">
        <v>429</v>
      </c>
      <c r="G16" s="79" t="s">
        <v>350</v>
      </c>
      <c r="H16" s="78" t="s">
        <v>331</v>
      </c>
      <c r="I16" s="87"/>
    </row>
    <row r="17" spans="1:9" ht="31.5" x14ac:dyDescent="0.25">
      <c r="A17" s="79" t="s">
        <v>14</v>
      </c>
      <c r="B17" s="80" t="s">
        <v>338</v>
      </c>
      <c r="C17" s="79" t="s">
        <v>86</v>
      </c>
      <c r="D17" s="79" t="s">
        <v>86</v>
      </c>
      <c r="E17" s="79" t="s">
        <v>86</v>
      </c>
      <c r="F17" s="79" t="s">
        <v>429</v>
      </c>
      <c r="G17" s="79" t="s">
        <v>351</v>
      </c>
      <c r="H17" s="78" t="s">
        <v>337</v>
      </c>
      <c r="I17" s="87"/>
    </row>
    <row r="18" spans="1:9" ht="47.25" x14ac:dyDescent="0.25">
      <c r="A18" s="79" t="s">
        <v>16</v>
      </c>
      <c r="B18" s="80" t="s">
        <v>336</v>
      </c>
      <c r="C18" s="79" t="s">
        <v>86</v>
      </c>
      <c r="D18" s="79" t="s">
        <v>86</v>
      </c>
      <c r="E18" s="79" t="s">
        <v>86</v>
      </c>
      <c r="F18" s="79" t="s">
        <v>86</v>
      </c>
      <c r="G18" s="79" t="s">
        <v>86</v>
      </c>
      <c r="H18" s="79" t="s">
        <v>86</v>
      </c>
    </row>
    <row r="19" spans="1:9" ht="157.5" x14ac:dyDescent="0.25">
      <c r="A19" s="79" t="s">
        <v>18</v>
      </c>
      <c r="B19" s="80" t="s">
        <v>335</v>
      </c>
      <c r="C19" s="79" t="s">
        <v>58</v>
      </c>
      <c r="D19" s="81">
        <v>50</v>
      </c>
      <c r="E19" s="81">
        <v>0</v>
      </c>
      <c r="F19" s="79" t="s">
        <v>86</v>
      </c>
      <c r="G19" s="79" t="s">
        <v>452</v>
      </c>
      <c r="H19" s="78" t="s">
        <v>331</v>
      </c>
    </row>
    <row r="20" spans="1:9" ht="173.25" x14ac:dyDescent="0.25">
      <c r="A20" s="79" t="s">
        <v>64</v>
      </c>
      <c r="B20" s="84" t="s">
        <v>334</v>
      </c>
      <c r="C20" s="79" t="s">
        <v>86</v>
      </c>
      <c r="D20" s="79" t="s">
        <v>86</v>
      </c>
      <c r="E20" s="79" t="s">
        <v>86</v>
      </c>
      <c r="F20" s="79" t="s">
        <v>430</v>
      </c>
      <c r="G20" s="79" t="s">
        <v>352</v>
      </c>
      <c r="H20" s="78" t="s">
        <v>333</v>
      </c>
      <c r="I20" s="89"/>
    </row>
    <row r="21" spans="1:9" ht="157.5" x14ac:dyDescent="0.25">
      <c r="A21" s="79" t="s">
        <v>21</v>
      </c>
      <c r="B21" s="84" t="s">
        <v>332</v>
      </c>
      <c r="C21" s="79" t="s">
        <v>86</v>
      </c>
      <c r="D21" s="79" t="s">
        <v>86</v>
      </c>
      <c r="E21" s="79" t="s">
        <v>86</v>
      </c>
      <c r="F21" s="79" t="s">
        <v>431</v>
      </c>
      <c r="G21" s="79" t="s">
        <v>455</v>
      </c>
      <c r="H21" s="78" t="s">
        <v>331</v>
      </c>
      <c r="I21" s="89"/>
    </row>
    <row r="22" spans="1:9" ht="47.25" x14ac:dyDescent="0.25">
      <c r="A22" s="79" t="s">
        <v>22</v>
      </c>
      <c r="B22" s="80" t="s">
        <v>330</v>
      </c>
      <c r="C22" s="79" t="s">
        <v>86</v>
      </c>
      <c r="D22" s="79" t="s">
        <v>86</v>
      </c>
      <c r="E22" s="79" t="s">
        <v>86</v>
      </c>
      <c r="F22" s="79" t="s">
        <v>86</v>
      </c>
      <c r="G22" s="79" t="s">
        <v>86</v>
      </c>
      <c r="H22" s="79" t="s">
        <v>86</v>
      </c>
    </row>
    <row r="23" spans="1:9" ht="47.25" x14ac:dyDescent="0.25">
      <c r="A23" s="79" t="s">
        <v>23</v>
      </c>
      <c r="B23" s="80" t="s">
        <v>329</v>
      </c>
      <c r="C23" s="79" t="s">
        <v>58</v>
      </c>
      <c r="D23" s="81">
        <v>100</v>
      </c>
      <c r="E23" s="81">
        <v>100</v>
      </c>
      <c r="F23" s="79" t="s">
        <v>86</v>
      </c>
      <c r="G23" s="79" t="s">
        <v>347</v>
      </c>
      <c r="H23" s="78" t="s">
        <v>310</v>
      </c>
    </row>
    <row r="24" spans="1:9" ht="78.75" x14ac:dyDescent="0.25">
      <c r="A24" s="79" t="s">
        <v>24</v>
      </c>
      <c r="B24" s="80" t="s">
        <v>328</v>
      </c>
      <c r="C24" s="79" t="s">
        <v>86</v>
      </c>
      <c r="D24" s="79" t="s">
        <v>86</v>
      </c>
      <c r="E24" s="79" t="s">
        <v>86</v>
      </c>
      <c r="F24" s="88" t="s">
        <v>327</v>
      </c>
      <c r="G24" s="79" t="s">
        <v>353</v>
      </c>
      <c r="H24" s="78" t="s">
        <v>210</v>
      </c>
    </row>
    <row r="25" spans="1:9" ht="31.5" x14ac:dyDescent="0.25">
      <c r="A25" s="79" t="s">
        <v>26</v>
      </c>
      <c r="B25" s="80" t="s">
        <v>326</v>
      </c>
      <c r="C25" s="79" t="s">
        <v>86</v>
      </c>
      <c r="D25" s="79" t="s">
        <v>86</v>
      </c>
      <c r="E25" s="79" t="s">
        <v>86</v>
      </c>
      <c r="F25" s="79" t="s">
        <v>432</v>
      </c>
      <c r="G25" s="79" t="s">
        <v>354</v>
      </c>
      <c r="H25" s="78" t="s">
        <v>310</v>
      </c>
    </row>
    <row r="26" spans="1:9" ht="78.75" x14ac:dyDescent="0.25">
      <c r="A26" s="79" t="s">
        <v>30</v>
      </c>
      <c r="B26" s="80" t="s">
        <v>325</v>
      </c>
      <c r="C26" s="79" t="s">
        <v>58</v>
      </c>
      <c r="D26" s="79">
        <v>27.7</v>
      </c>
      <c r="E26" s="79">
        <v>27.7</v>
      </c>
      <c r="F26" s="79" t="s">
        <v>86</v>
      </c>
      <c r="G26" s="79" t="s">
        <v>347</v>
      </c>
      <c r="H26" s="78" t="s">
        <v>310</v>
      </c>
      <c r="I26" s="87"/>
    </row>
    <row r="27" spans="1:9" ht="47.25" x14ac:dyDescent="0.25">
      <c r="A27" s="79" t="s">
        <v>31</v>
      </c>
      <c r="B27" s="80" t="s">
        <v>324</v>
      </c>
      <c r="C27" s="79" t="s">
        <v>86</v>
      </c>
      <c r="D27" s="79" t="s">
        <v>86</v>
      </c>
      <c r="E27" s="79" t="s">
        <v>86</v>
      </c>
      <c r="F27" s="79" t="s">
        <v>432</v>
      </c>
      <c r="G27" s="79" t="s">
        <v>355</v>
      </c>
      <c r="H27" s="78" t="s">
        <v>310</v>
      </c>
      <c r="I27" s="87"/>
    </row>
    <row r="28" spans="1:9" ht="47.25" x14ac:dyDescent="0.25">
      <c r="A28" s="79" t="s">
        <v>32</v>
      </c>
      <c r="B28" s="80" t="s">
        <v>323</v>
      </c>
      <c r="C28" s="79" t="s">
        <v>86</v>
      </c>
      <c r="D28" s="79" t="s">
        <v>86</v>
      </c>
      <c r="E28" s="79" t="s">
        <v>86</v>
      </c>
      <c r="F28" s="79" t="s">
        <v>432</v>
      </c>
      <c r="G28" s="79" t="s">
        <v>356</v>
      </c>
      <c r="H28" s="78" t="s">
        <v>310</v>
      </c>
      <c r="I28" s="87"/>
    </row>
    <row r="29" spans="1:9" ht="47.25" x14ac:dyDescent="0.25">
      <c r="A29" s="79" t="s">
        <v>35</v>
      </c>
      <c r="B29" s="80" t="s">
        <v>322</v>
      </c>
      <c r="C29" s="79" t="s">
        <v>58</v>
      </c>
      <c r="D29" s="81">
        <v>89</v>
      </c>
      <c r="E29" s="81">
        <v>91</v>
      </c>
      <c r="F29" s="79" t="s">
        <v>86</v>
      </c>
      <c r="G29" s="79" t="s">
        <v>347</v>
      </c>
      <c r="H29" s="78" t="s">
        <v>310</v>
      </c>
    </row>
    <row r="30" spans="1:9" ht="31.5" x14ac:dyDescent="0.25">
      <c r="A30" s="79" t="s">
        <v>36</v>
      </c>
      <c r="B30" s="80" t="s">
        <v>319</v>
      </c>
      <c r="C30" s="79" t="s">
        <v>86</v>
      </c>
      <c r="D30" s="79" t="s">
        <v>86</v>
      </c>
      <c r="E30" s="79" t="s">
        <v>86</v>
      </c>
      <c r="F30" s="79" t="s">
        <v>432</v>
      </c>
      <c r="G30" s="79" t="s">
        <v>356</v>
      </c>
      <c r="H30" s="78" t="s">
        <v>310</v>
      </c>
    </row>
    <row r="31" spans="1:9" ht="63" x14ac:dyDescent="0.25">
      <c r="A31" s="79" t="s">
        <v>50</v>
      </c>
      <c r="B31" s="80" t="s">
        <v>321</v>
      </c>
      <c r="C31" s="79" t="s">
        <v>58</v>
      </c>
      <c r="D31" s="81">
        <v>38.5</v>
      </c>
      <c r="E31" s="81">
        <v>38.799999999999997</v>
      </c>
      <c r="F31" s="79" t="s">
        <v>86</v>
      </c>
      <c r="G31" s="79" t="s">
        <v>347</v>
      </c>
      <c r="H31" s="78" t="s">
        <v>310</v>
      </c>
    </row>
    <row r="32" spans="1:9" ht="31.5" x14ac:dyDescent="0.25">
      <c r="A32" s="79" t="s">
        <v>72</v>
      </c>
      <c r="B32" s="80" t="s">
        <v>319</v>
      </c>
      <c r="C32" s="79" t="s">
        <v>86</v>
      </c>
      <c r="D32" s="79" t="s">
        <v>86</v>
      </c>
      <c r="E32" s="79" t="s">
        <v>86</v>
      </c>
      <c r="F32" s="79" t="s">
        <v>432</v>
      </c>
      <c r="G32" s="79" t="s">
        <v>356</v>
      </c>
      <c r="H32" s="78" t="s">
        <v>310</v>
      </c>
    </row>
    <row r="33" spans="1:8" ht="173.25" x14ac:dyDescent="0.25">
      <c r="A33" s="79" t="s">
        <v>76</v>
      </c>
      <c r="B33" s="80" t="s">
        <v>320</v>
      </c>
      <c r="C33" s="79" t="s">
        <v>58</v>
      </c>
      <c r="D33" s="79">
        <v>18.7</v>
      </c>
      <c r="E33" s="79">
        <v>18.3</v>
      </c>
      <c r="F33" s="79" t="s">
        <v>86</v>
      </c>
      <c r="G33" s="79" t="s">
        <v>454</v>
      </c>
      <c r="H33" s="78" t="s">
        <v>310</v>
      </c>
    </row>
    <row r="34" spans="1:8" ht="31.5" x14ac:dyDescent="0.25">
      <c r="A34" s="79" t="s">
        <v>96</v>
      </c>
      <c r="B34" s="80" t="s">
        <v>319</v>
      </c>
      <c r="C34" s="79" t="s">
        <v>86</v>
      </c>
      <c r="D34" s="79" t="s">
        <v>86</v>
      </c>
      <c r="E34" s="79" t="s">
        <v>86</v>
      </c>
      <c r="F34" s="79" t="s">
        <v>432</v>
      </c>
      <c r="G34" s="79" t="s">
        <v>356</v>
      </c>
      <c r="H34" s="78" t="s">
        <v>310</v>
      </c>
    </row>
    <row r="35" spans="1:8" ht="47.25" x14ac:dyDescent="0.25">
      <c r="A35" s="79" t="s">
        <v>97</v>
      </c>
      <c r="B35" s="80" t="s">
        <v>318</v>
      </c>
      <c r="C35" s="79" t="s">
        <v>86</v>
      </c>
      <c r="D35" s="79" t="s">
        <v>86</v>
      </c>
      <c r="E35" s="79" t="s">
        <v>86</v>
      </c>
      <c r="F35" s="79" t="s">
        <v>86</v>
      </c>
      <c r="G35" s="79" t="s">
        <v>86</v>
      </c>
      <c r="H35" s="79" t="s">
        <v>86</v>
      </c>
    </row>
    <row r="36" spans="1:8" ht="110.25" x14ac:dyDescent="0.25">
      <c r="A36" s="79" t="s">
        <v>132</v>
      </c>
      <c r="B36" s="80" t="s">
        <v>317</v>
      </c>
      <c r="C36" s="79" t="s">
        <v>58</v>
      </c>
      <c r="D36" s="81">
        <v>80</v>
      </c>
      <c r="E36" s="81">
        <v>73.5</v>
      </c>
      <c r="F36" s="79" t="s">
        <v>86</v>
      </c>
      <c r="G36" s="79" t="s">
        <v>453</v>
      </c>
      <c r="H36" s="78" t="s">
        <v>314</v>
      </c>
    </row>
    <row r="37" spans="1:8" ht="47.25" x14ac:dyDescent="0.25">
      <c r="A37" s="79" t="s">
        <v>133</v>
      </c>
      <c r="B37" s="80" t="s">
        <v>316</v>
      </c>
      <c r="C37" s="79" t="s">
        <v>86</v>
      </c>
      <c r="D37" s="79" t="s">
        <v>86</v>
      </c>
      <c r="E37" s="79" t="s">
        <v>86</v>
      </c>
      <c r="F37" s="79" t="s">
        <v>432</v>
      </c>
      <c r="G37" s="79" t="s">
        <v>355</v>
      </c>
      <c r="H37" s="78" t="s">
        <v>314</v>
      </c>
    </row>
    <row r="38" spans="1:8" ht="47.25" x14ac:dyDescent="0.25">
      <c r="A38" s="79" t="s">
        <v>134</v>
      </c>
      <c r="B38" s="80" t="s">
        <v>315</v>
      </c>
      <c r="C38" s="79" t="s">
        <v>86</v>
      </c>
      <c r="D38" s="79" t="s">
        <v>86</v>
      </c>
      <c r="E38" s="79" t="s">
        <v>86</v>
      </c>
      <c r="F38" s="79" t="s">
        <v>432</v>
      </c>
      <c r="G38" s="79" t="s">
        <v>356</v>
      </c>
      <c r="H38" s="78" t="s">
        <v>314</v>
      </c>
    </row>
    <row r="39" spans="1:8" x14ac:dyDescent="0.25">
      <c r="A39" s="79" t="s">
        <v>135</v>
      </c>
      <c r="B39" s="80" t="s">
        <v>313</v>
      </c>
      <c r="C39" s="79" t="s">
        <v>86</v>
      </c>
      <c r="D39" s="79" t="s">
        <v>86</v>
      </c>
      <c r="E39" s="79" t="s">
        <v>86</v>
      </c>
      <c r="F39" s="79" t="s">
        <v>86</v>
      </c>
      <c r="G39" s="79" t="s">
        <v>86</v>
      </c>
      <c r="H39" s="79" t="s">
        <v>86</v>
      </c>
    </row>
    <row r="40" spans="1:8" ht="63" x14ac:dyDescent="0.25">
      <c r="A40" s="79" t="s">
        <v>136</v>
      </c>
      <c r="B40" s="80" t="s">
        <v>312</v>
      </c>
      <c r="C40" s="79" t="s">
        <v>58</v>
      </c>
      <c r="D40" s="81">
        <v>100</v>
      </c>
      <c r="E40" s="81">
        <v>100</v>
      </c>
      <c r="F40" s="79" t="s">
        <v>86</v>
      </c>
      <c r="G40" s="79" t="s">
        <v>347</v>
      </c>
      <c r="H40" s="78" t="s">
        <v>310</v>
      </c>
    </row>
    <row r="41" spans="1:8" ht="31.5" x14ac:dyDescent="0.25">
      <c r="A41" s="79" t="s">
        <v>137</v>
      </c>
      <c r="B41" s="80" t="s">
        <v>311</v>
      </c>
      <c r="C41" s="79" t="s">
        <v>86</v>
      </c>
      <c r="D41" s="79" t="s">
        <v>86</v>
      </c>
      <c r="E41" s="79" t="s">
        <v>86</v>
      </c>
      <c r="F41" s="79" t="s">
        <v>432</v>
      </c>
      <c r="G41" s="79" t="s">
        <v>356</v>
      </c>
      <c r="H41" s="78" t="s">
        <v>310</v>
      </c>
    </row>
    <row r="42" spans="1:8" ht="31.5" x14ac:dyDescent="0.25">
      <c r="A42" s="79" t="s">
        <v>140</v>
      </c>
      <c r="B42" s="84" t="s">
        <v>141</v>
      </c>
      <c r="C42" s="79" t="s">
        <v>86</v>
      </c>
      <c r="D42" s="79" t="s">
        <v>86</v>
      </c>
      <c r="E42" s="79" t="s">
        <v>86</v>
      </c>
      <c r="F42" s="79" t="s">
        <v>86</v>
      </c>
      <c r="G42" s="79" t="s">
        <v>86</v>
      </c>
      <c r="H42" s="79" t="s">
        <v>86</v>
      </c>
    </row>
    <row r="43" spans="1:8" ht="31.5" x14ac:dyDescent="0.25">
      <c r="A43" s="79" t="s">
        <v>309</v>
      </c>
      <c r="B43" s="80" t="s">
        <v>308</v>
      </c>
      <c r="C43" s="79" t="s">
        <v>86</v>
      </c>
      <c r="D43" s="79" t="s">
        <v>86</v>
      </c>
      <c r="E43" s="79" t="s">
        <v>86</v>
      </c>
      <c r="F43" s="79" t="s">
        <v>86</v>
      </c>
      <c r="G43" s="79" t="s">
        <v>86</v>
      </c>
      <c r="H43" s="79" t="s">
        <v>86</v>
      </c>
    </row>
    <row r="44" spans="1:8" ht="47.25" x14ac:dyDescent="0.25">
      <c r="A44" s="79" t="s">
        <v>307</v>
      </c>
      <c r="B44" s="80" t="s">
        <v>306</v>
      </c>
      <c r="C44" s="79" t="s">
        <v>59</v>
      </c>
      <c r="D44" s="79">
        <v>90</v>
      </c>
      <c r="E44" s="83">
        <v>97</v>
      </c>
      <c r="F44" s="83" t="s">
        <v>86</v>
      </c>
      <c r="G44" s="79" t="s">
        <v>347</v>
      </c>
      <c r="H44" s="78" t="s">
        <v>231</v>
      </c>
    </row>
    <row r="45" spans="1:8" ht="15.75" customHeight="1" x14ac:dyDescent="0.25">
      <c r="A45" s="178" t="s">
        <v>305</v>
      </c>
      <c r="B45" s="184" t="s">
        <v>304</v>
      </c>
      <c r="C45" s="178" t="s">
        <v>86</v>
      </c>
      <c r="D45" s="178" t="s">
        <v>86</v>
      </c>
      <c r="E45" s="178" t="s">
        <v>86</v>
      </c>
      <c r="F45" s="79" t="s">
        <v>426</v>
      </c>
      <c r="G45" s="79" t="s">
        <v>349</v>
      </c>
      <c r="H45" s="181" t="s">
        <v>231</v>
      </c>
    </row>
    <row r="46" spans="1:8" x14ac:dyDescent="0.25">
      <c r="A46" s="179"/>
      <c r="B46" s="185"/>
      <c r="C46" s="179"/>
      <c r="D46" s="179"/>
      <c r="E46" s="179"/>
      <c r="F46" s="79" t="s">
        <v>427</v>
      </c>
      <c r="G46" s="79" t="s">
        <v>349</v>
      </c>
      <c r="H46" s="182"/>
    </row>
    <row r="47" spans="1:8" x14ac:dyDescent="0.25">
      <c r="A47" s="179"/>
      <c r="B47" s="185"/>
      <c r="C47" s="179"/>
      <c r="D47" s="179"/>
      <c r="E47" s="179"/>
      <c r="F47" s="79" t="s">
        <v>428</v>
      </c>
      <c r="G47" s="79" t="s">
        <v>349</v>
      </c>
      <c r="H47" s="182"/>
    </row>
    <row r="48" spans="1:8" x14ac:dyDescent="0.25">
      <c r="A48" s="180"/>
      <c r="B48" s="186"/>
      <c r="C48" s="180"/>
      <c r="D48" s="180"/>
      <c r="E48" s="180"/>
      <c r="F48" s="79" t="s">
        <v>429</v>
      </c>
      <c r="G48" s="79" t="s">
        <v>349</v>
      </c>
      <c r="H48" s="183"/>
    </row>
    <row r="49" spans="1:8" ht="31.5" x14ac:dyDescent="0.25">
      <c r="A49" s="79" t="s">
        <v>303</v>
      </c>
      <c r="B49" s="80" t="s">
        <v>302</v>
      </c>
      <c r="C49" s="79" t="s">
        <v>86</v>
      </c>
      <c r="D49" s="79" t="s">
        <v>86</v>
      </c>
      <c r="E49" s="79" t="s">
        <v>86</v>
      </c>
      <c r="F49" s="82" t="s">
        <v>429</v>
      </c>
      <c r="G49" s="79" t="s">
        <v>356</v>
      </c>
      <c r="H49" s="78" t="s">
        <v>231</v>
      </c>
    </row>
    <row r="50" spans="1:8" ht="31.5" x14ac:dyDescent="0.25">
      <c r="A50" s="79" t="s">
        <v>301</v>
      </c>
      <c r="B50" s="80" t="s">
        <v>300</v>
      </c>
      <c r="C50" s="79" t="s">
        <v>86</v>
      </c>
      <c r="D50" s="79" t="s">
        <v>86</v>
      </c>
      <c r="E50" s="79" t="s">
        <v>86</v>
      </c>
      <c r="F50" s="79" t="s">
        <v>86</v>
      </c>
      <c r="G50" s="79" t="s">
        <v>86</v>
      </c>
      <c r="H50" s="79" t="s">
        <v>86</v>
      </c>
    </row>
    <row r="51" spans="1:8" ht="31.5" x14ac:dyDescent="0.25">
      <c r="A51" s="79" t="s">
        <v>299</v>
      </c>
      <c r="B51" s="80" t="s">
        <v>298</v>
      </c>
      <c r="C51" s="79" t="s">
        <v>59</v>
      </c>
      <c r="D51" s="79">
        <v>4410</v>
      </c>
      <c r="E51" s="83">
        <v>4432</v>
      </c>
      <c r="F51" s="83" t="s">
        <v>86</v>
      </c>
      <c r="G51" s="79" t="s">
        <v>347</v>
      </c>
      <c r="H51" s="78" t="s">
        <v>231</v>
      </c>
    </row>
    <row r="52" spans="1:8" ht="15.75" customHeight="1" x14ac:dyDescent="0.25">
      <c r="A52" s="178" t="s">
        <v>297</v>
      </c>
      <c r="B52" s="184" t="s">
        <v>296</v>
      </c>
      <c r="C52" s="178" t="s">
        <v>86</v>
      </c>
      <c r="D52" s="178" t="s">
        <v>86</v>
      </c>
      <c r="E52" s="178" t="s">
        <v>86</v>
      </c>
      <c r="F52" s="79" t="s">
        <v>426</v>
      </c>
      <c r="G52" s="79" t="s">
        <v>349</v>
      </c>
      <c r="H52" s="181" t="s">
        <v>231</v>
      </c>
    </row>
    <row r="53" spans="1:8" x14ac:dyDescent="0.25">
      <c r="A53" s="179"/>
      <c r="B53" s="185"/>
      <c r="C53" s="179"/>
      <c r="D53" s="179"/>
      <c r="E53" s="179"/>
      <c r="F53" s="79" t="s">
        <v>427</v>
      </c>
      <c r="G53" s="79" t="s">
        <v>349</v>
      </c>
      <c r="H53" s="182"/>
    </row>
    <row r="54" spans="1:8" x14ac:dyDescent="0.25">
      <c r="A54" s="179"/>
      <c r="B54" s="185"/>
      <c r="C54" s="179"/>
      <c r="D54" s="179"/>
      <c r="E54" s="179"/>
      <c r="F54" s="79" t="s">
        <v>428</v>
      </c>
      <c r="G54" s="79" t="s">
        <v>349</v>
      </c>
      <c r="H54" s="182"/>
    </row>
    <row r="55" spans="1:8" x14ac:dyDescent="0.25">
      <c r="A55" s="180"/>
      <c r="B55" s="186"/>
      <c r="C55" s="180"/>
      <c r="D55" s="180"/>
      <c r="E55" s="180"/>
      <c r="F55" s="79" t="s">
        <v>429</v>
      </c>
      <c r="G55" s="79" t="s">
        <v>349</v>
      </c>
      <c r="H55" s="183"/>
    </row>
    <row r="56" spans="1:8" ht="47.25" x14ac:dyDescent="0.25">
      <c r="A56" s="79" t="s">
        <v>295</v>
      </c>
      <c r="B56" s="80" t="s">
        <v>294</v>
      </c>
      <c r="C56" s="79" t="s">
        <v>86</v>
      </c>
      <c r="D56" s="79" t="s">
        <v>86</v>
      </c>
      <c r="E56" s="79" t="s">
        <v>86</v>
      </c>
      <c r="F56" s="82" t="s">
        <v>432</v>
      </c>
      <c r="G56" s="79" t="s">
        <v>357</v>
      </c>
      <c r="H56" s="78" t="s">
        <v>231</v>
      </c>
    </row>
    <row r="57" spans="1:8" ht="47.25" x14ac:dyDescent="0.25">
      <c r="A57" s="79" t="s">
        <v>293</v>
      </c>
      <c r="B57" s="80" t="s">
        <v>292</v>
      </c>
      <c r="C57" s="79" t="s">
        <v>86</v>
      </c>
      <c r="D57" s="79" t="s">
        <v>86</v>
      </c>
      <c r="E57" s="79" t="s">
        <v>86</v>
      </c>
      <c r="F57" s="79" t="s">
        <v>86</v>
      </c>
      <c r="G57" s="79" t="s">
        <v>86</v>
      </c>
      <c r="H57" s="79" t="s">
        <v>86</v>
      </c>
    </row>
    <row r="58" spans="1:8" ht="63" x14ac:dyDescent="0.25">
      <c r="A58" s="79" t="s">
        <v>291</v>
      </c>
      <c r="B58" s="80" t="s">
        <v>290</v>
      </c>
      <c r="C58" s="79" t="s">
        <v>58</v>
      </c>
      <c r="D58" s="81">
        <v>95</v>
      </c>
      <c r="E58" s="81">
        <v>95</v>
      </c>
      <c r="F58" s="79" t="s">
        <v>86</v>
      </c>
      <c r="G58" s="79" t="s">
        <v>347</v>
      </c>
      <c r="H58" s="78" t="s">
        <v>231</v>
      </c>
    </row>
    <row r="59" spans="1:8" ht="47.25" x14ac:dyDescent="0.25">
      <c r="A59" s="79" t="s">
        <v>289</v>
      </c>
      <c r="B59" s="80" t="s">
        <v>288</v>
      </c>
      <c r="C59" s="79" t="s">
        <v>86</v>
      </c>
      <c r="D59" s="79" t="s">
        <v>86</v>
      </c>
      <c r="E59" s="79" t="s">
        <v>86</v>
      </c>
      <c r="F59" s="79" t="s">
        <v>277</v>
      </c>
      <c r="G59" s="79" t="s">
        <v>353</v>
      </c>
      <c r="H59" s="78" t="s">
        <v>210</v>
      </c>
    </row>
    <row r="60" spans="1:8" ht="31.5" x14ac:dyDescent="0.25">
      <c r="A60" s="79" t="s">
        <v>287</v>
      </c>
      <c r="B60" s="80" t="s">
        <v>286</v>
      </c>
      <c r="C60" s="79" t="s">
        <v>86</v>
      </c>
      <c r="D60" s="79" t="s">
        <v>86</v>
      </c>
      <c r="E60" s="79" t="s">
        <v>86</v>
      </c>
      <c r="F60" s="82" t="s">
        <v>432</v>
      </c>
      <c r="G60" s="79" t="s">
        <v>354</v>
      </c>
      <c r="H60" s="78" t="s">
        <v>210</v>
      </c>
    </row>
    <row r="61" spans="1:8" ht="31.5" x14ac:dyDescent="0.25">
      <c r="A61" s="79" t="s">
        <v>285</v>
      </c>
      <c r="B61" s="80" t="s">
        <v>284</v>
      </c>
      <c r="C61" s="79" t="s">
        <v>86</v>
      </c>
      <c r="D61" s="79" t="s">
        <v>86</v>
      </c>
      <c r="E61" s="79" t="s">
        <v>86</v>
      </c>
      <c r="F61" s="79" t="s">
        <v>86</v>
      </c>
      <c r="G61" s="79" t="s">
        <v>86</v>
      </c>
      <c r="H61" s="79" t="s">
        <v>86</v>
      </c>
    </row>
    <row r="62" spans="1:8" ht="63" x14ac:dyDescent="0.25">
      <c r="A62" s="79" t="s">
        <v>283</v>
      </c>
      <c r="B62" s="80" t="s">
        <v>282</v>
      </c>
      <c r="C62" s="79" t="s">
        <v>58</v>
      </c>
      <c r="D62" s="81">
        <v>95</v>
      </c>
      <c r="E62" s="81">
        <v>95</v>
      </c>
      <c r="F62" s="79" t="s">
        <v>86</v>
      </c>
      <c r="G62" s="79" t="s">
        <v>347</v>
      </c>
      <c r="H62" s="78" t="s">
        <v>231</v>
      </c>
    </row>
    <row r="63" spans="1:8" ht="31.5" x14ac:dyDescent="0.25">
      <c r="A63" s="79" t="s">
        <v>281</v>
      </c>
      <c r="B63" s="80" t="s">
        <v>280</v>
      </c>
      <c r="C63" s="79" t="s">
        <v>86</v>
      </c>
      <c r="D63" s="79" t="s">
        <v>86</v>
      </c>
      <c r="E63" s="79" t="s">
        <v>86</v>
      </c>
      <c r="F63" s="79" t="s">
        <v>429</v>
      </c>
      <c r="G63" s="79" t="s">
        <v>358</v>
      </c>
      <c r="H63" s="78" t="s">
        <v>231</v>
      </c>
    </row>
    <row r="64" spans="1:8" ht="47.25" x14ac:dyDescent="0.25">
      <c r="A64" s="79" t="s">
        <v>279</v>
      </c>
      <c r="B64" s="84" t="s">
        <v>278</v>
      </c>
      <c r="C64" s="79" t="s">
        <v>86</v>
      </c>
      <c r="D64" s="79" t="s">
        <v>86</v>
      </c>
      <c r="E64" s="79" t="s">
        <v>86</v>
      </c>
      <c r="F64" s="79" t="s">
        <v>277</v>
      </c>
      <c r="G64" s="79" t="s">
        <v>353</v>
      </c>
      <c r="H64" s="78" t="s">
        <v>210</v>
      </c>
    </row>
    <row r="65" spans="1:9" ht="31.5" x14ac:dyDescent="0.25">
      <c r="A65" s="79" t="s">
        <v>276</v>
      </c>
      <c r="B65" s="80" t="s">
        <v>275</v>
      </c>
      <c r="C65" s="79" t="s">
        <v>86</v>
      </c>
      <c r="D65" s="79" t="s">
        <v>86</v>
      </c>
      <c r="E65" s="79" t="s">
        <v>86</v>
      </c>
      <c r="F65" s="79" t="s">
        <v>429</v>
      </c>
      <c r="G65" s="79" t="s">
        <v>359</v>
      </c>
      <c r="H65" s="78" t="s">
        <v>231</v>
      </c>
    </row>
    <row r="66" spans="1:9" ht="47.25" x14ac:dyDescent="0.25">
      <c r="A66" s="79" t="s">
        <v>274</v>
      </c>
      <c r="B66" s="80" t="s">
        <v>273</v>
      </c>
      <c r="C66" s="79" t="s">
        <v>58</v>
      </c>
      <c r="D66" s="81">
        <v>100</v>
      </c>
      <c r="E66" s="81">
        <v>100</v>
      </c>
      <c r="F66" s="79" t="s">
        <v>86</v>
      </c>
      <c r="G66" s="79" t="s">
        <v>347</v>
      </c>
      <c r="H66" s="78" t="s">
        <v>231</v>
      </c>
      <c r="I66" s="87"/>
    </row>
    <row r="67" spans="1:9" ht="31.5" x14ac:dyDescent="0.25">
      <c r="A67" s="79" t="s">
        <v>272</v>
      </c>
      <c r="B67" s="80" t="s">
        <v>271</v>
      </c>
      <c r="C67" s="79" t="s">
        <v>86</v>
      </c>
      <c r="D67" s="79" t="s">
        <v>86</v>
      </c>
      <c r="E67" s="79" t="s">
        <v>86</v>
      </c>
      <c r="F67" s="79" t="s">
        <v>429</v>
      </c>
      <c r="G67" s="79" t="s">
        <v>359</v>
      </c>
      <c r="H67" s="78" t="s">
        <v>231</v>
      </c>
    </row>
    <row r="68" spans="1:9" x14ac:dyDescent="0.25">
      <c r="A68" s="79" t="s">
        <v>270</v>
      </c>
      <c r="B68" s="80" t="s">
        <v>258</v>
      </c>
      <c r="C68" s="79" t="s">
        <v>86</v>
      </c>
      <c r="D68" s="79" t="s">
        <v>86</v>
      </c>
      <c r="E68" s="79" t="s">
        <v>86</v>
      </c>
      <c r="F68" s="79" t="s">
        <v>86</v>
      </c>
      <c r="G68" s="79" t="s">
        <v>86</v>
      </c>
      <c r="H68" s="79" t="s">
        <v>86</v>
      </c>
    </row>
    <row r="69" spans="1:9" ht="47.25" x14ac:dyDescent="0.25">
      <c r="A69" s="79" t="s">
        <v>269</v>
      </c>
      <c r="B69" s="80" t="s">
        <v>456</v>
      </c>
      <c r="C69" s="79" t="s">
        <v>58</v>
      </c>
      <c r="D69" s="81">
        <v>49</v>
      </c>
      <c r="E69" s="93">
        <v>51</v>
      </c>
      <c r="F69" s="83" t="s">
        <v>86</v>
      </c>
      <c r="G69" s="79" t="s">
        <v>347</v>
      </c>
      <c r="H69" s="78" t="s">
        <v>231</v>
      </c>
    </row>
    <row r="70" spans="1:9" ht="47.25" x14ac:dyDescent="0.25">
      <c r="A70" s="79" t="s">
        <v>268</v>
      </c>
      <c r="B70" s="80" t="s">
        <v>261</v>
      </c>
      <c r="C70" s="79" t="s">
        <v>86</v>
      </c>
      <c r="D70" s="79" t="s">
        <v>86</v>
      </c>
      <c r="E70" s="79" t="s">
        <v>86</v>
      </c>
      <c r="F70" s="82" t="s">
        <v>429</v>
      </c>
      <c r="G70" s="79" t="s">
        <v>358</v>
      </c>
      <c r="H70" s="78" t="s">
        <v>231</v>
      </c>
    </row>
    <row r="71" spans="1:9" ht="47.25" x14ac:dyDescent="0.25">
      <c r="A71" s="79" t="s">
        <v>267</v>
      </c>
      <c r="B71" s="84" t="s">
        <v>142</v>
      </c>
      <c r="C71" s="79" t="s">
        <v>86</v>
      </c>
      <c r="D71" s="79" t="s">
        <v>86</v>
      </c>
      <c r="E71" s="79" t="s">
        <v>86</v>
      </c>
      <c r="F71" s="79" t="s">
        <v>86</v>
      </c>
      <c r="G71" s="79" t="s">
        <v>86</v>
      </c>
      <c r="H71" s="79" t="s">
        <v>86</v>
      </c>
    </row>
    <row r="72" spans="1:9" x14ac:dyDescent="0.25">
      <c r="A72" s="79" t="s">
        <v>266</v>
      </c>
      <c r="B72" s="80" t="s">
        <v>258</v>
      </c>
      <c r="C72" s="79" t="s">
        <v>86</v>
      </c>
      <c r="D72" s="79" t="s">
        <v>86</v>
      </c>
      <c r="E72" s="79" t="s">
        <v>86</v>
      </c>
      <c r="F72" s="79" t="s">
        <v>86</v>
      </c>
      <c r="G72" s="79" t="s">
        <v>86</v>
      </c>
      <c r="H72" s="79" t="s">
        <v>86</v>
      </c>
    </row>
    <row r="73" spans="1:9" ht="78.75" x14ac:dyDescent="0.25">
      <c r="A73" s="79" t="s">
        <v>265</v>
      </c>
      <c r="B73" s="80" t="s">
        <v>246</v>
      </c>
      <c r="C73" s="79" t="s">
        <v>58</v>
      </c>
      <c r="D73" s="81">
        <v>30.2</v>
      </c>
      <c r="E73" s="94">
        <v>27.8</v>
      </c>
      <c r="F73" s="82" t="s">
        <v>429</v>
      </c>
      <c r="G73" s="79" t="s">
        <v>348</v>
      </c>
      <c r="H73" s="78" t="s">
        <v>231</v>
      </c>
    </row>
    <row r="74" spans="1:9" ht="47.25" x14ac:dyDescent="0.25">
      <c r="A74" s="79" t="s">
        <v>264</v>
      </c>
      <c r="B74" s="80" t="s">
        <v>244</v>
      </c>
      <c r="C74" s="79" t="s">
        <v>160</v>
      </c>
      <c r="D74" s="86">
        <v>2</v>
      </c>
      <c r="E74" s="81">
        <v>2</v>
      </c>
      <c r="F74" s="79" t="s">
        <v>86</v>
      </c>
      <c r="G74" s="79" t="s">
        <v>347</v>
      </c>
      <c r="H74" s="78" t="s">
        <v>231</v>
      </c>
    </row>
    <row r="75" spans="1:9" ht="31.5" x14ac:dyDescent="0.25">
      <c r="A75" s="79" t="s">
        <v>263</v>
      </c>
      <c r="B75" s="80" t="s">
        <v>242</v>
      </c>
      <c r="C75" s="79" t="s">
        <v>86</v>
      </c>
      <c r="D75" s="79" t="s">
        <v>86</v>
      </c>
      <c r="E75" s="79" t="s">
        <v>86</v>
      </c>
      <c r="F75" s="82" t="s">
        <v>429</v>
      </c>
      <c r="G75" s="79" t="s">
        <v>360</v>
      </c>
      <c r="H75" s="78" t="s">
        <v>231</v>
      </c>
    </row>
    <row r="76" spans="1:9" ht="31.5" x14ac:dyDescent="0.25">
      <c r="A76" s="79" t="s">
        <v>262</v>
      </c>
      <c r="B76" s="80" t="s">
        <v>237</v>
      </c>
      <c r="C76" s="79" t="s">
        <v>86</v>
      </c>
      <c r="D76" s="79" t="s">
        <v>86</v>
      </c>
      <c r="E76" s="79" t="s">
        <v>86</v>
      </c>
      <c r="F76" s="82" t="s">
        <v>429</v>
      </c>
      <c r="G76" s="79" t="s">
        <v>360</v>
      </c>
      <c r="H76" s="78" t="s">
        <v>231</v>
      </c>
    </row>
    <row r="77" spans="1:9" ht="31.5" x14ac:dyDescent="0.25">
      <c r="A77" s="79" t="s">
        <v>260</v>
      </c>
      <c r="B77" s="80" t="s">
        <v>235</v>
      </c>
      <c r="C77" s="79" t="s">
        <v>160</v>
      </c>
      <c r="D77" s="86">
        <v>4</v>
      </c>
      <c r="E77" s="86">
        <v>4</v>
      </c>
      <c r="F77" s="79" t="s">
        <v>86</v>
      </c>
      <c r="G77" s="79" t="s">
        <v>347</v>
      </c>
      <c r="H77" s="78" t="s">
        <v>231</v>
      </c>
    </row>
    <row r="78" spans="1:9" ht="31.5" x14ac:dyDescent="0.25">
      <c r="A78" s="79" t="s">
        <v>259</v>
      </c>
      <c r="B78" s="80" t="s">
        <v>233</v>
      </c>
      <c r="C78" s="79" t="s">
        <v>86</v>
      </c>
      <c r="D78" s="79" t="s">
        <v>86</v>
      </c>
      <c r="E78" s="79" t="s">
        <v>86</v>
      </c>
      <c r="F78" s="82" t="s">
        <v>429</v>
      </c>
      <c r="G78" s="79" t="s">
        <v>360</v>
      </c>
      <c r="H78" s="78" t="s">
        <v>231</v>
      </c>
    </row>
    <row r="79" spans="1:9" x14ac:dyDescent="0.25">
      <c r="A79" s="79" t="s">
        <v>257</v>
      </c>
      <c r="B79" s="84" t="s">
        <v>143</v>
      </c>
      <c r="C79" s="79" t="s">
        <v>86</v>
      </c>
      <c r="D79" s="79" t="s">
        <v>86</v>
      </c>
      <c r="E79" s="79" t="s">
        <v>86</v>
      </c>
      <c r="F79" s="79" t="s">
        <v>86</v>
      </c>
      <c r="G79" s="79" t="s">
        <v>86</v>
      </c>
      <c r="H79" s="79" t="s">
        <v>86</v>
      </c>
    </row>
    <row r="80" spans="1:9" ht="31.5" x14ac:dyDescent="0.25">
      <c r="A80" s="79" t="s">
        <v>256</v>
      </c>
      <c r="B80" s="80" t="s">
        <v>230</v>
      </c>
      <c r="C80" s="79" t="s">
        <v>86</v>
      </c>
      <c r="D80" s="79" t="s">
        <v>86</v>
      </c>
      <c r="E80" s="79" t="s">
        <v>86</v>
      </c>
      <c r="F80" s="79" t="s">
        <v>86</v>
      </c>
      <c r="G80" s="79" t="s">
        <v>86</v>
      </c>
      <c r="H80" s="79" t="s">
        <v>86</v>
      </c>
    </row>
    <row r="81" spans="1:8" ht="31.5" x14ac:dyDescent="0.25">
      <c r="A81" s="79" t="s">
        <v>255</v>
      </c>
      <c r="B81" s="80" t="s">
        <v>229</v>
      </c>
      <c r="C81" s="79" t="s">
        <v>61</v>
      </c>
      <c r="D81" s="85">
        <v>3196.8</v>
      </c>
      <c r="E81" s="85" t="s">
        <v>457</v>
      </c>
      <c r="F81" s="79" t="s">
        <v>86</v>
      </c>
      <c r="G81" s="79" t="s">
        <v>347</v>
      </c>
      <c r="H81" s="78" t="s">
        <v>218</v>
      </c>
    </row>
    <row r="82" spans="1:8" ht="31.5" x14ac:dyDescent="0.25">
      <c r="A82" s="79" t="s">
        <v>254</v>
      </c>
      <c r="B82" s="80" t="s">
        <v>228</v>
      </c>
      <c r="C82" s="79" t="s">
        <v>86</v>
      </c>
      <c r="D82" s="79" t="s">
        <v>86</v>
      </c>
      <c r="E82" s="79" t="s">
        <v>86</v>
      </c>
      <c r="F82" s="79" t="s">
        <v>429</v>
      </c>
      <c r="G82" s="79" t="s">
        <v>356</v>
      </c>
      <c r="H82" s="78" t="s">
        <v>218</v>
      </c>
    </row>
    <row r="83" spans="1:8" ht="31.5" x14ac:dyDescent="0.25">
      <c r="A83" s="79" t="s">
        <v>253</v>
      </c>
      <c r="B83" s="80" t="s">
        <v>227</v>
      </c>
      <c r="C83" s="79" t="s">
        <v>86</v>
      </c>
      <c r="D83" s="79" t="s">
        <v>86</v>
      </c>
      <c r="E83" s="79" t="s">
        <v>86</v>
      </c>
      <c r="F83" s="79" t="s">
        <v>86</v>
      </c>
      <c r="G83" s="79" t="s">
        <v>86</v>
      </c>
      <c r="H83" s="79" t="s">
        <v>86</v>
      </c>
    </row>
    <row r="84" spans="1:8" ht="63" x14ac:dyDescent="0.25">
      <c r="A84" s="83" t="s">
        <v>252</v>
      </c>
      <c r="B84" s="80" t="s">
        <v>226</v>
      </c>
      <c r="C84" s="83" t="s">
        <v>122</v>
      </c>
      <c r="D84" s="83">
        <v>1.45</v>
      </c>
      <c r="E84" s="83">
        <v>1.45</v>
      </c>
      <c r="F84" s="83" t="s">
        <v>86</v>
      </c>
      <c r="G84" s="79" t="s">
        <v>347</v>
      </c>
      <c r="H84" s="78" t="s">
        <v>218</v>
      </c>
    </row>
    <row r="85" spans="1:8" ht="47.25" x14ac:dyDescent="0.25">
      <c r="A85" s="79" t="s">
        <v>251</v>
      </c>
      <c r="B85" s="80" t="s">
        <v>225</v>
      </c>
      <c r="C85" s="79" t="s">
        <v>86</v>
      </c>
      <c r="D85" s="79" t="s">
        <v>86</v>
      </c>
      <c r="E85" s="79" t="s">
        <v>86</v>
      </c>
      <c r="F85" s="79" t="s">
        <v>429</v>
      </c>
      <c r="G85" s="79" t="s">
        <v>349</v>
      </c>
      <c r="H85" s="78" t="s">
        <v>218</v>
      </c>
    </row>
    <row r="86" spans="1:8" ht="63" x14ac:dyDescent="0.25">
      <c r="A86" s="83" t="s">
        <v>250</v>
      </c>
      <c r="B86" s="80" t="s">
        <v>224</v>
      </c>
      <c r="C86" s="83" t="s">
        <v>86</v>
      </c>
      <c r="D86" s="83" t="s">
        <v>86</v>
      </c>
      <c r="E86" s="83" t="s">
        <v>86</v>
      </c>
      <c r="F86" s="79" t="s">
        <v>429</v>
      </c>
      <c r="G86" s="79" t="s">
        <v>349</v>
      </c>
      <c r="H86" s="78" t="s">
        <v>218</v>
      </c>
    </row>
    <row r="87" spans="1:8" ht="31.5" x14ac:dyDescent="0.25">
      <c r="A87" s="83" t="s">
        <v>249</v>
      </c>
      <c r="B87" s="80" t="s">
        <v>223</v>
      </c>
      <c r="C87" s="83" t="s">
        <v>222</v>
      </c>
      <c r="D87" s="83">
        <v>0.28000000000000003</v>
      </c>
      <c r="E87" s="83">
        <v>3.7999999999999999E-2</v>
      </c>
      <c r="F87" s="83" t="s">
        <v>86</v>
      </c>
      <c r="G87" s="79" t="s">
        <v>348</v>
      </c>
      <c r="H87" s="78" t="s">
        <v>218</v>
      </c>
    </row>
    <row r="88" spans="1:8" ht="31.5" x14ac:dyDescent="0.25">
      <c r="A88" s="83" t="s">
        <v>248</v>
      </c>
      <c r="B88" s="80" t="s">
        <v>221</v>
      </c>
      <c r="C88" s="83" t="s">
        <v>86</v>
      </c>
      <c r="D88" s="83" t="s">
        <v>86</v>
      </c>
      <c r="E88" s="83" t="s">
        <v>86</v>
      </c>
      <c r="F88" s="79" t="s">
        <v>429</v>
      </c>
      <c r="G88" s="79" t="s">
        <v>349</v>
      </c>
      <c r="H88" s="78" t="s">
        <v>218</v>
      </c>
    </row>
    <row r="89" spans="1:8" ht="31.5" x14ac:dyDescent="0.25">
      <c r="A89" s="83" t="s">
        <v>247</v>
      </c>
      <c r="B89" s="80" t="s">
        <v>220</v>
      </c>
      <c r="C89" s="83" t="s">
        <v>62</v>
      </c>
      <c r="D89" s="83">
        <v>399.81</v>
      </c>
      <c r="E89" s="83" t="s">
        <v>389</v>
      </c>
      <c r="F89" s="83" t="s">
        <v>86</v>
      </c>
      <c r="G89" s="79" t="s">
        <v>348</v>
      </c>
      <c r="H89" s="78" t="s">
        <v>218</v>
      </c>
    </row>
    <row r="90" spans="1:8" ht="31.5" x14ac:dyDescent="0.25">
      <c r="A90" s="83" t="s">
        <v>245</v>
      </c>
      <c r="B90" s="80" t="s">
        <v>219</v>
      </c>
      <c r="C90" s="83" t="s">
        <v>86</v>
      </c>
      <c r="D90" s="83" t="s">
        <v>86</v>
      </c>
      <c r="E90" s="83" t="s">
        <v>86</v>
      </c>
      <c r="F90" s="79" t="s">
        <v>429</v>
      </c>
      <c r="G90" s="79" t="s">
        <v>349</v>
      </c>
      <c r="H90" s="78" t="s">
        <v>218</v>
      </c>
    </row>
    <row r="91" spans="1:8" x14ac:dyDescent="0.25">
      <c r="A91" s="79" t="s">
        <v>243</v>
      </c>
      <c r="B91" s="84" t="s">
        <v>144</v>
      </c>
      <c r="C91" s="79" t="s">
        <v>86</v>
      </c>
      <c r="D91" s="79" t="s">
        <v>86</v>
      </c>
      <c r="E91" s="79" t="s">
        <v>86</v>
      </c>
      <c r="F91" s="79" t="s">
        <v>86</v>
      </c>
      <c r="G91" s="79" t="s">
        <v>86</v>
      </c>
      <c r="H91" s="79" t="s">
        <v>86</v>
      </c>
    </row>
    <row r="92" spans="1:8" ht="31.5" x14ac:dyDescent="0.25">
      <c r="A92" s="79" t="s">
        <v>241</v>
      </c>
      <c r="B92" s="80" t="s">
        <v>217</v>
      </c>
      <c r="C92" s="79" t="s">
        <v>86</v>
      </c>
      <c r="D92" s="79" t="s">
        <v>86</v>
      </c>
      <c r="E92" s="79" t="s">
        <v>86</v>
      </c>
      <c r="F92" s="79" t="s">
        <v>86</v>
      </c>
      <c r="G92" s="79" t="s">
        <v>86</v>
      </c>
      <c r="H92" s="79" t="s">
        <v>86</v>
      </c>
    </row>
    <row r="93" spans="1:8" ht="31.5" x14ac:dyDescent="0.25">
      <c r="A93" s="79" t="s">
        <v>240</v>
      </c>
      <c r="B93" s="80" t="s">
        <v>216</v>
      </c>
      <c r="C93" s="79" t="s">
        <v>65</v>
      </c>
      <c r="D93" s="79">
        <v>0</v>
      </c>
      <c r="E93" s="83">
        <v>0</v>
      </c>
      <c r="F93" s="83" t="s">
        <v>86</v>
      </c>
      <c r="G93" s="79" t="s">
        <v>347</v>
      </c>
      <c r="H93" s="78" t="s">
        <v>210</v>
      </c>
    </row>
    <row r="94" spans="1:8" ht="15.75" customHeight="1" x14ac:dyDescent="0.25">
      <c r="A94" s="178" t="s">
        <v>239</v>
      </c>
      <c r="B94" s="184" t="s">
        <v>215</v>
      </c>
      <c r="C94" s="178" t="s">
        <v>86</v>
      </c>
      <c r="D94" s="178" t="s">
        <v>86</v>
      </c>
      <c r="E94" s="178" t="s">
        <v>86</v>
      </c>
      <c r="F94" s="79" t="s">
        <v>426</v>
      </c>
      <c r="G94" s="79" t="s">
        <v>349</v>
      </c>
      <c r="H94" s="181" t="s">
        <v>210</v>
      </c>
    </row>
    <row r="95" spans="1:8" x14ac:dyDescent="0.25">
      <c r="A95" s="179"/>
      <c r="B95" s="185"/>
      <c r="C95" s="179"/>
      <c r="D95" s="179"/>
      <c r="E95" s="179"/>
      <c r="F95" s="79" t="s">
        <v>427</v>
      </c>
      <c r="G95" s="79" t="s">
        <v>349</v>
      </c>
      <c r="H95" s="182"/>
    </row>
    <row r="96" spans="1:8" x14ac:dyDescent="0.25">
      <c r="A96" s="179"/>
      <c r="B96" s="185"/>
      <c r="C96" s="179"/>
      <c r="D96" s="179"/>
      <c r="E96" s="179"/>
      <c r="F96" s="79" t="s">
        <v>428</v>
      </c>
      <c r="G96" s="79" t="s">
        <v>349</v>
      </c>
      <c r="H96" s="182"/>
    </row>
    <row r="97" spans="1:8" x14ac:dyDescent="0.25">
      <c r="A97" s="180"/>
      <c r="B97" s="186"/>
      <c r="C97" s="180"/>
      <c r="D97" s="180"/>
      <c r="E97" s="180"/>
      <c r="F97" s="79" t="s">
        <v>429</v>
      </c>
      <c r="G97" s="79" t="s">
        <v>349</v>
      </c>
      <c r="H97" s="183"/>
    </row>
    <row r="98" spans="1:8" ht="47.25" x14ac:dyDescent="0.25">
      <c r="A98" s="79" t="s">
        <v>238</v>
      </c>
      <c r="B98" s="80" t="s">
        <v>214</v>
      </c>
      <c r="C98" s="79" t="s">
        <v>86</v>
      </c>
      <c r="D98" s="79" t="s">
        <v>86</v>
      </c>
      <c r="E98" s="79" t="s">
        <v>86</v>
      </c>
      <c r="F98" s="82" t="s">
        <v>432</v>
      </c>
      <c r="G98" s="79" t="s">
        <v>361</v>
      </c>
      <c r="H98" s="78" t="s">
        <v>210</v>
      </c>
    </row>
    <row r="99" spans="1:8" ht="47.25" x14ac:dyDescent="0.25">
      <c r="A99" s="79" t="s">
        <v>236</v>
      </c>
      <c r="B99" s="80" t="s">
        <v>213</v>
      </c>
      <c r="C99" s="79" t="s">
        <v>58</v>
      </c>
      <c r="D99" s="81">
        <v>100</v>
      </c>
      <c r="E99" s="81">
        <v>100</v>
      </c>
      <c r="F99" s="79" t="s">
        <v>86</v>
      </c>
      <c r="G99" s="79" t="s">
        <v>347</v>
      </c>
      <c r="H99" s="78" t="s">
        <v>210</v>
      </c>
    </row>
    <row r="100" spans="1:8" x14ac:dyDescent="0.25">
      <c r="A100" s="79" t="s">
        <v>234</v>
      </c>
      <c r="B100" s="80" t="s">
        <v>212</v>
      </c>
      <c r="C100" s="79" t="s">
        <v>86</v>
      </c>
      <c r="D100" s="79" t="s">
        <v>86</v>
      </c>
      <c r="E100" s="79" t="s">
        <v>86</v>
      </c>
      <c r="F100" s="79" t="s">
        <v>433</v>
      </c>
      <c r="G100" s="79" t="s">
        <v>362</v>
      </c>
      <c r="H100" s="78" t="s">
        <v>210</v>
      </c>
    </row>
    <row r="101" spans="1:8" ht="31.5" x14ac:dyDescent="0.25">
      <c r="A101" s="79" t="s">
        <v>232</v>
      </c>
      <c r="B101" s="80" t="s">
        <v>211</v>
      </c>
      <c r="C101" s="79" t="s">
        <v>86</v>
      </c>
      <c r="D101" s="79" t="s">
        <v>86</v>
      </c>
      <c r="E101" s="79" t="s">
        <v>86</v>
      </c>
      <c r="F101" s="79" t="s">
        <v>432</v>
      </c>
      <c r="G101" s="79" t="s">
        <v>363</v>
      </c>
      <c r="H101" s="78" t="s">
        <v>210</v>
      </c>
    </row>
  </sheetData>
  <mergeCells count="34">
    <mergeCell ref="A12:A15"/>
    <mergeCell ref="B12:B15"/>
    <mergeCell ref="C12:C15"/>
    <mergeCell ref="D12:D15"/>
    <mergeCell ref="E12:E15"/>
    <mergeCell ref="A45:A48"/>
    <mergeCell ref="B45:B48"/>
    <mergeCell ref="C45:C48"/>
    <mergeCell ref="D45:D48"/>
    <mergeCell ref="A52:A55"/>
    <mergeCell ref="B52:B55"/>
    <mergeCell ref="C52:C55"/>
    <mergeCell ref="D52:D55"/>
    <mergeCell ref="A94:A97"/>
    <mergeCell ref="B94:B97"/>
    <mergeCell ref="C94:C97"/>
    <mergeCell ref="D94:D97"/>
    <mergeCell ref="A2:H2"/>
    <mergeCell ref="A3:H3"/>
    <mergeCell ref="A4:H4"/>
    <mergeCell ref="E5:E6"/>
    <mergeCell ref="G5:G6"/>
    <mergeCell ref="H5:H6"/>
    <mergeCell ref="B5:B6"/>
    <mergeCell ref="C5:C6"/>
    <mergeCell ref="D5:D6"/>
    <mergeCell ref="F5:F6"/>
    <mergeCell ref="E94:E97"/>
    <mergeCell ref="E45:E48"/>
    <mergeCell ref="E52:E55"/>
    <mergeCell ref="H94:H97"/>
    <mergeCell ref="H12:H15"/>
    <mergeCell ref="H45:H48"/>
    <mergeCell ref="H52:H55"/>
  </mergeCells>
  <hyperlinks>
    <hyperlink ref="B91" location="sub_5000" display="sub_5000"/>
    <hyperlink ref="F24" r:id="rId1" display="garantf1://27420188.0/"/>
    <hyperlink ref="B79" location="sub_4000" display="sub_4000"/>
    <hyperlink ref="B71" location="sub_3000" display="sub_3000"/>
    <hyperlink ref="B64" r:id="rId2" display="garantf1://3000000.0/"/>
    <hyperlink ref="B42" location="sub_2000" display="sub_2000"/>
    <hyperlink ref="B21" r:id="rId3" display="garantf1://27425197.0/"/>
    <hyperlink ref="B20" r:id="rId4" display="garantf1://27425197.0/"/>
    <hyperlink ref="B9" location="sub_10000" display="sub_10000"/>
    <hyperlink ref="B8" location="sub_1000" display="sub_1000"/>
  </hyperlinks>
  <pageMargins left="0.27" right="0.2" top="0.71" bottom="0.31" header="0.31496062992125984" footer="0.16"/>
  <pageSetup paperSize="9" scale="77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opLeftCell="D7" workbookViewId="0">
      <selection activeCell="D9" sqref="D9:D10"/>
    </sheetView>
  </sheetViews>
  <sheetFormatPr defaultRowHeight="15" x14ac:dyDescent="0.25"/>
  <cols>
    <col min="1" max="1" width="7.85546875" style="112" customWidth="1"/>
    <col min="2" max="11" width="28.7109375" style="112" customWidth="1"/>
    <col min="12" max="12" width="19.7109375" style="112" customWidth="1"/>
    <col min="13" max="27" width="28.7109375" style="112" customWidth="1"/>
    <col min="28" max="16384" width="9.140625" style="112"/>
  </cols>
  <sheetData>
    <row r="1" spans="1:27" ht="89.25" customHeight="1" x14ac:dyDescent="0.25">
      <c r="A1" s="191" t="s">
        <v>37</v>
      </c>
      <c r="B1" s="191" t="s">
        <v>390</v>
      </c>
      <c r="C1" s="191" t="s">
        <v>391</v>
      </c>
      <c r="D1" s="194" t="s">
        <v>392</v>
      </c>
      <c r="E1" s="195"/>
      <c r="F1" s="198" t="s">
        <v>393</v>
      </c>
      <c r="G1" s="191" t="s">
        <v>394</v>
      </c>
      <c r="H1" s="206" t="s">
        <v>395</v>
      </c>
      <c r="I1" s="207"/>
      <c r="J1" s="207"/>
      <c r="K1" s="208"/>
      <c r="L1" s="206" t="s">
        <v>396</v>
      </c>
      <c r="M1" s="207"/>
      <c r="N1" s="207"/>
      <c r="O1" s="207"/>
      <c r="P1" s="208"/>
      <c r="Q1" s="191" t="s">
        <v>397</v>
      </c>
      <c r="R1" s="191" t="s">
        <v>398</v>
      </c>
      <c r="S1" s="191" t="s">
        <v>399</v>
      </c>
      <c r="T1" s="191" t="s">
        <v>400</v>
      </c>
      <c r="U1" s="206" t="s">
        <v>401</v>
      </c>
      <c r="V1" s="208"/>
      <c r="W1" s="111" t="s">
        <v>402</v>
      </c>
      <c r="X1" s="111" t="s">
        <v>403</v>
      </c>
      <c r="Y1" s="111" t="s">
        <v>404</v>
      </c>
      <c r="Z1" s="111" t="s">
        <v>405</v>
      </c>
      <c r="AA1" s="111" t="s">
        <v>406</v>
      </c>
    </row>
    <row r="2" spans="1:27" ht="45" customHeight="1" x14ac:dyDescent="0.25">
      <c r="A2" s="192"/>
      <c r="B2" s="192"/>
      <c r="C2" s="192"/>
      <c r="D2" s="196"/>
      <c r="E2" s="197"/>
      <c r="F2" s="199"/>
      <c r="G2" s="192"/>
      <c r="H2" s="206" t="s">
        <v>407</v>
      </c>
      <c r="I2" s="207"/>
      <c r="J2" s="207"/>
      <c r="K2" s="208"/>
      <c r="L2" s="206" t="s">
        <v>407</v>
      </c>
      <c r="M2" s="207"/>
      <c r="N2" s="207"/>
      <c r="O2" s="207"/>
      <c r="P2" s="208"/>
      <c r="Q2" s="192"/>
      <c r="R2" s="192"/>
      <c r="S2" s="192"/>
      <c r="T2" s="192"/>
      <c r="U2" s="191" t="s">
        <v>408</v>
      </c>
      <c r="V2" s="191" t="s">
        <v>409</v>
      </c>
      <c r="W2" s="194" t="s">
        <v>410</v>
      </c>
      <c r="X2" s="201"/>
      <c r="Y2" s="201"/>
      <c r="Z2" s="201"/>
      <c r="AA2" s="195"/>
    </row>
    <row r="3" spans="1:27" ht="54.75" customHeight="1" x14ac:dyDescent="0.25">
      <c r="A3" s="192"/>
      <c r="B3" s="192"/>
      <c r="C3" s="192"/>
      <c r="D3" s="191" t="s">
        <v>411</v>
      </c>
      <c r="E3" s="191" t="s">
        <v>412</v>
      </c>
      <c r="F3" s="199"/>
      <c r="G3" s="192"/>
      <c r="H3" s="191" t="s">
        <v>3</v>
      </c>
      <c r="I3" s="206" t="s">
        <v>413</v>
      </c>
      <c r="J3" s="207"/>
      <c r="K3" s="208"/>
      <c r="L3" s="191" t="s">
        <v>3</v>
      </c>
      <c r="M3" s="206" t="s">
        <v>413</v>
      </c>
      <c r="N3" s="207"/>
      <c r="O3" s="207"/>
      <c r="P3" s="208"/>
      <c r="Q3" s="192"/>
      <c r="R3" s="192"/>
      <c r="S3" s="192"/>
      <c r="T3" s="192"/>
      <c r="U3" s="192"/>
      <c r="V3" s="192"/>
      <c r="W3" s="202"/>
      <c r="X3" s="203"/>
      <c r="Y3" s="203"/>
      <c r="Z3" s="203"/>
      <c r="AA3" s="204"/>
    </row>
    <row r="4" spans="1:27" x14ac:dyDescent="0.25">
      <c r="A4" s="193"/>
      <c r="B4" s="193"/>
      <c r="C4" s="193"/>
      <c r="D4" s="193"/>
      <c r="E4" s="193"/>
      <c r="F4" s="200"/>
      <c r="G4" s="193"/>
      <c r="H4" s="193"/>
      <c r="I4" s="113" t="s">
        <v>95</v>
      </c>
      <c r="J4" s="113" t="s">
        <v>202</v>
      </c>
      <c r="K4" s="111" t="s">
        <v>203</v>
      </c>
      <c r="L4" s="193"/>
      <c r="M4" s="111" t="s">
        <v>95</v>
      </c>
      <c r="N4" s="111" t="s">
        <v>202</v>
      </c>
      <c r="O4" s="111" t="s">
        <v>203</v>
      </c>
      <c r="P4" s="111" t="s">
        <v>204</v>
      </c>
      <c r="Q4" s="193"/>
      <c r="R4" s="193"/>
      <c r="S4" s="193"/>
      <c r="T4" s="193"/>
      <c r="U4" s="193"/>
      <c r="V4" s="193"/>
      <c r="W4" s="196"/>
      <c r="X4" s="205"/>
      <c r="Y4" s="205"/>
      <c r="Z4" s="205"/>
      <c r="AA4" s="197"/>
    </row>
    <row r="5" spans="1:27" x14ac:dyDescent="0.2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  <c r="Q5" s="114">
        <v>17</v>
      </c>
      <c r="R5" s="114">
        <v>18</v>
      </c>
      <c r="S5" s="114">
        <v>19</v>
      </c>
      <c r="T5" s="114">
        <v>20</v>
      </c>
      <c r="U5" s="115">
        <f>T5+1</f>
        <v>21</v>
      </c>
      <c r="V5" s="115">
        <f t="shared" ref="V5:AA5" si="0">U5+1</f>
        <v>22</v>
      </c>
      <c r="W5" s="115">
        <f t="shared" si="0"/>
        <v>23</v>
      </c>
      <c r="X5" s="115">
        <f t="shared" si="0"/>
        <v>24</v>
      </c>
      <c r="Y5" s="115">
        <f t="shared" si="0"/>
        <v>25</v>
      </c>
      <c r="Z5" s="115">
        <f t="shared" si="0"/>
        <v>26</v>
      </c>
      <c r="AA5" s="115">
        <f t="shared" si="0"/>
        <v>27</v>
      </c>
    </row>
    <row r="6" spans="1:27" ht="75" x14ac:dyDescent="0.25">
      <c r="A6" s="111">
        <v>1</v>
      </c>
      <c r="B6" s="111" t="s">
        <v>201</v>
      </c>
      <c r="C6" s="111" t="s">
        <v>414</v>
      </c>
      <c r="D6" s="116">
        <v>43504</v>
      </c>
      <c r="E6" s="111" t="s">
        <v>415</v>
      </c>
      <c r="F6" s="111" t="s">
        <v>416</v>
      </c>
      <c r="G6" s="111" t="s">
        <v>417</v>
      </c>
      <c r="H6" s="117">
        <f>I6+J6+K6</f>
        <v>68046.302530000001</v>
      </c>
      <c r="I6" s="117">
        <v>64017.884270000002</v>
      </c>
      <c r="J6" s="117">
        <v>2667.4922099999999</v>
      </c>
      <c r="K6" s="117">
        <v>1360.92605</v>
      </c>
      <c r="L6" s="117">
        <f>M6+N6+O6+P6</f>
        <v>68046.302530000001</v>
      </c>
      <c r="M6" s="117">
        <v>64017.884270000002</v>
      </c>
      <c r="N6" s="117">
        <v>2667.4922099999999</v>
      </c>
      <c r="O6" s="117">
        <v>1360.92605</v>
      </c>
      <c r="P6" s="117">
        <v>0</v>
      </c>
      <c r="Q6" s="118">
        <f>J6/(J6+I6)</f>
        <v>4.0001156937308775E-2</v>
      </c>
      <c r="R6" s="118">
        <f>N6/(N6+M6)</f>
        <v>4.0001156937308775E-2</v>
      </c>
      <c r="S6" s="111" t="s">
        <v>15</v>
      </c>
      <c r="T6" s="117">
        <f>M6+N6</f>
        <v>66685.376480000006</v>
      </c>
      <c r="U6" s="119">
        <v>1</v>
      </c>
      <c r="V6" s="119">
        <v>0</v>
      </c>
      <c r="W6" s="111" t="s">
        <v>418</v>
      </c>
      <c r="X6" s="119" t="s">
        <v>419</v>
      </c>
      <c r="Y6" s="119">
        <v>4</v>
      </c>
      <c r="Z6" s="119">
        <v>4</v>
      </c>
      <c r="AA6" s="119" t="s">
        <v>15</v>
      </c>
    </row>
    <row r="7" spans="1:27" ht="105" x14ac:dyDescent="0.25">
      <c r="A7" s="111">
        <v>2</v>
      </c>
      <c r="B7" s="111" t="s">
        <v>205</v>
      </c>
      <c r="C7" s="111" t="s">
        <v>414</v>
      </c>
      <c r="D7" s="116">
        <v>43504</v>
      </c>
      <c r="E7" s="111" t="s">
        <v>420</v>
      </c>
      <c r="F7" s="111" t="s">
        <v>421</v>
      </c>
      <c r="G7" s="111" t="s">
        <v>417</v>
      </c>
      <c r="H7" s="117">
        <f>I7+J7+K7</f>
        <v>6775.1666599999999</v>
      </c>
      <c r="I7" s="117">
        <v>6504.1400599999997</v>
      </c>
      <c r="J7" s="117">
        <v>271.02659999999997</v>
      </c>
      <c r="K7" s="117">
        <v>0</v>
      </c>
      <c r="L7" s="117">
        <f>M7+N7+O7+P7</f>
        <v>6775.1666599999999</v>
      </c>
      <c r="M7" s="117">
        <f>I7</f>
        <v>6504.1400599999997</v>
      </c>
      <c r="N7" s="117">
        <f>J7</f>
        <v>271.02659999999997</v>
      </c>
      <c r="O7" s="117">
        <v>0</v>
      </c>
      <c r="P7" s="117">
        <v>0</v>
      </c>
      <c r="Q7" s="118">
        <f>J7/(J7+I7)</f>
        <v>4.0002942156407408E-2</v>
      </c>
      <c r="R7" s="118">
        <f>N7/(N7+M7)</f>
        <v>4.0002942156407408E-2</v>
      </c>
      <c r="S7" s="111" t="s">
        <v>15</v>
      </c>
      <c r="T7" s="117">
        <v>0</v>
      </c>
      <c r="U7" s="119">
        <v>1</v>
      </c>
      <c r="V7" s="119">
        <v>0</v>
      </c>
      <c r="W7" s="111" t="s">
        <v>422</v>
      </c>
      <c r="X7" s="119" t="s">
        <v>419</v>
      </c>
      <c r="Y7" s="119">
        <v>2</v>
      </c>
      <c r="Z7" s="119">
        <v>2</v>
      </c>
      <c r="AA7" s="119" t="s">
        <v>15</v>
      </c>
    </row>
    <row r="8" spans="1:27" ht="105" x14ac:dyDescent="0.25">
      <c r="A8" s="111">
        <v>3</v>
      </c>
      <c r="B8" s="111" t="s">
        <v>206</v>
      </c>
      <c r="C8" s="111" t="s">
        <v>414</v>
      </c>
      <c r="D8" s="116">
        <v>43504</v>
      </c>
      <c r="E8" s="111" t="s">
        <v>423</v>
      </c>
      <c r="F8" s="111" t="s">
        <v>424</v>
      </c>
      <c r="G8" s="111" t="s">
        <v>417</v>
      </c>
      <c r="H8" s="117">
        <f>I8+J8+K8</f>
        <v>12635.4</v>
      </c>
      <c r="I8" s="117">
        <v>9476.5</v>
      </c>
      <c r="J8" s="117">
        <v>3158.9</v>
      </c>
      <c r="K8" s="117">
        <v>0</v>
      </c>
      <c r="L8" s="117">
        <f>M8+N8+O8+P8</f>
        <v>12635.4</v>
      </c>
      <c r="M8" s="117">
        <f>I8</f>
        <v>9476.5</v>
      </c>
      <c r="N8" s="117">
        <f>J8</f>
        <v>3158.9</v>
      </c>
      <c r="O8" s="117">
        <v>0</v>
      </c>
      <c r="P8" s="117">
        <v>0</v>
      </c>
      <c r="Q8" s="118">
        <f>J8/(J8+I8)</f>
        <v>0.25000395713629964</v>
      </c>
      <c r="R8" s="118">
        <f>N8/(N8+M8)</f>
        <v>0.25000395713629964</v>
      </c>
      <c r="S8" s="111" t="s">
        <v>15</v>
      </c>
      <c r="T8" s="117">
        <f>M8+N8</f>
        <v>12635.4</v>
      </c>
      <c r="U8" s="119">
        <v>1</v>
      </c>
      <c r="V8" s="119">
        <v>0</v>
      </c>
      <c r="W8" s="111" t="s">
        <v>425</v>
      </c>
      <c r="X8" s="119" t="s">
        <v>419</v>
      </c>
      <c r="Y8" s="119">
        <v>49</v>
      </c>
      <c r="Z8" s="119">
        <v>49</v>
      </c>
      <c r="AA8" s="119" t="s">
        <v>15</v>
      </c>
    </row>
    <row r="9" spans="1:27" ht="75" customHeight="1" x14ac:dyDescent="0.25">
      <c r="A9" s="191">
        <v>4</v>
      </c>
      <c r="B9" s="191" t="s">
        <v>458</v>
      </c>
      <c r="C9" s="191" t="s">
        <v>414</v>
      </c>
      <c r="D9" s="224">
        <v>43824</v>
      </c>
      <c r="E9" s="191" t="s">
        <v>459</v>
      </c>
      <c r="F9" s="191" t="s">
        <v>460</v>
      </c>
      <c r="G9" s="191" t="s">
        <v>417</v>
      </c>
      <c r="H9" s="225">
        <v>272314.59999999998</v>
      </c>
      <c r="I9" s="225">
        <v>204235.9</v>
      </c>
      <c r="J9" s="225">
        <f>H9-I9</f>
        <v>68078.699999999983</v>
      </c>
      <c r="K9" s="225">
        <v>0</v>
      </c>
      <c r="L9" s="225">
        <v>44387.533660000001</v>
      </c>
      <c r="M9" s="225">
        <v>33290.642090000001</v>
      </c>
      <c r="N9" s="225">
        <f>L9-M9</f>
        <v>11096.89157</v>
      </c>
      <c r="O9" s="225">
        <v>0</v>
      </c>
      <c r="P9" s="225">
        <v>0</v>
      </c>
      <c r="Q9" s="226">
        <f>J9/(J9+I9)</f>
        <v>0.25000018361116144</v>
      </c>
      <c r="R9" s="226">
        <f>N9/(N9+M9)</f>
        <v>0.25000018372275562</v>
      </c>
      <c r="S9" s="191" t="s">
        <v>15</v>
      </c>
      <c r="T9" s="225">
        <f>M9+N9</f>
        <v>44387.533660000001</v>
      </c>
      <c r="U9" s="227">
        <v>2</v>
      </c>
      <c r="V9" s="227">
        <v>2</v>
      </c>
      <c r="W9" s="111" t="s">
        <v>461</v>
      </c>
      <c r="X9" s="119" t="s">
        <v>462</v>
      </c>
      <c r="Y9" s="119">
        <v>0.28000000000000003</v>
      </c>
      <c r="Z9" s="119">
        <v>3.7999999999999999E-2</v>
      </c>
      <c r="AA9" s="119" t="s">
        <v>15</v>
      </c>
    </row>
    <row r="10" spans="1:27" ht="60" x14ac:dyDescent="0.25">
      <c r="A10" s="193"/>
      <c r="B10" s="193"/>
      <c r="C10" s="193"/>
      <c r="D10" s="228"/>
      <c r="E10" s="193"/>
      <c r="F10" s="193"/>
      <c r="G10" s="193"/>
      <c r="H10" s="229"/>
      <c r="I10" s="229"/>
      <c r="J10" s="229"/>
      <c r="K10" s="229"/>
      <c r="L10" s="229"/>
      <c r="M10" s="229"/>
      <c r="N10" s="229"/>
      <c r="O10" s="229"/>
      <c r="P10" s="229"/>
      <c r="Q10" s="230"/>
      <c r="R10" s="230"/>
      <c r="S10" s="193"/>
      <c r="T10" s="229"/>
      <c r="U10" s="231"/>
      <c r="V10" s="231"/>
      <c r="W10" s="111" t="s">
        <v>463</v>
      </c>
      <c r="X10" s="119" t="s">
        <v>464</v>
      </c>
      <c r="Y10" s="232">
        <v>399.81</v>
      </c>
      <c r="Z10" s="232">
        <v>241</v>
      </c>
      <c r="AA10" s="119" t="s">
        <v>15</v>
      </c>
    </row>
  </sheetData>
  <mergeCells count="46">
    <mergeCell ref="S9:S10"/>
    <mergeCell ref="T9:T10"/>
    <mergeCell ref="U9:U10"/>
    <mergeCell ref="V9:V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U1:V1"/>
    <mergeCell ref="H2:K2"/>
    <mergeCell ref="L2:P2"/>
    <mergeCell ref="U2:U4"/>
    <mergeCell ref="V2:V4"/>
    <mergeCell ref="W2:AA4"/>
    <mergeCell ref="H3:H4"/>
    <mergeCell ref="I3:K3"/>
    <mergeCell ref="L3:L4"/>
    <mergeCell ref="M3:P3"/>
    <mergeCell ref="H1:K1"/>
    <mergeCell ref="L1:P1"/>
    <mergeCell ref="Q1:Q4"/>
    <mergeCell ref="R1:R4"/>
    <mergeCell ref="S1:S4"/>
    <mergeCell ref="T1:T4"/>
    <mergeCell ref="A1:A4"/>
    <mergeCell ref="B1:B4"/>
    <mergeCell ref="C1:C4"/>
    <mergeCell ref="D1:E2"/>
    <mergeCell ref="F1:F4"/>
    <mergeCell ref="G1:G4"/>
    <mergeCell ref="D3:D4"/>
    <mergeCell ref="E3:E4"/>
  </mergeCells>
  <hyperlinks>
    <hyperlink ref="I4" r:id="rId1" location="/document/5759555/entry/0" display="https://internet.garant.ru/ - /document/5759555/entry/0"/>
    <hyperlink ref="J4" r:id="rId2" location="/document/27520188/entry/0" display="https://internet.garant.ru/ - /document/27520188/entry/0"/>
    <hyperlink ref="F1" r:id="rId3" location="/document/72275618/entry/1000" display="/document/72275618/entry/1000"/>
  </hyperlinks>
  <pageMargins left="0.70866141732283472" right="0.70866141732283472" top="0.74803149606299213" bottom="0.74803149606299213" header="0.31496062992125984" footer="0.31496062992125984"/>
  <pageSetup paperSize="9" scale="34" fitToWidth="2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topLeftCell="A18" zoomScaleNormal="100" workbookViewId="0">
      <selection activeCell="AE20" sqref="AE20"/>
    </sheetView>
  </sheetViews>
  <sheetFormatPr defaultColWidth="9.140625" defaultRowHeight="15" x14ac:dyDescent="0.25"/>
  <cols>
    <col min="1" max="1" width="3.85546875" style="50" customWidth="1"/>
    <col min="2" max="2" width="24.140625" style="50" customWidth="1"/>
    <col min="3" max="3" width="9.140625" style="50"/>
    <col min="4" max="4" width="9.140625" style="50" customWidth="1"/>
    <col min="5" max="5" width="14" style="50" customWidth="1"/>
    <col min="6" max="6" width="14.42578125" style="50" customWidth="1"/>
    <col min="7" max="7" width="14.85546875" style="50" bestFit="1" customWidth="1"/>
    <col min="8" max="8" width="13.5703125" style="50" bestFit="1" customWidth="1"/>
    <col min="9" max="9" width="13.5703125" style="50" customWidth="1"/>
    <col min="10" max="10" width="5.7109375" style="50" customWidth="1"/>
    <col min="11" max="11" width="6.7109375" style="50" customWidth="1"/>
    <col min="12" max="12" width="10.5703125" style="50" customWidth="1"/>
    <col min="13" max="13" width="6.28515625" style="50" customWidth="1"/>
    <col min="14" max="14" width="6.7109375" style="50" customWidth="1"/>
    <col min="15" max="15" width="10" style="50" customWidth="1"/>
    <col min="16" max="16" width="6.7109375" style="50" customWidth="1"/>
    <col min="17" max="17" width="12.7109375" style="50" customWidth="1"/>
    <col min="18" max="18" width="13.42578125" style="50" customWidth="1"/>
    <col min="19" max="19" width="12.140625" style="50" customWidth="1"/>
    <col min="20" max="20" width="9.85546875" style="50" bestFit="1" customWidth="1"/>
    <col min="21" max="21" width="7.140625" style="50" customWidth="1"/>
    <col min="22" max="22" width="6.7109375" style="50" customWidth="1"/>
    <col min="23" max="23" width="8.85546875" style="50" customWidth="1"/>
    <col min="24" max="24" width="9" style="50" customWidth="1"/>
    <col min="25" max="25" width="9.140625" style="50" customWidth="1"/>
    <col min="26" max="26" width="8.7109375" style="50" customWidth="1"/>
    <col min="27" max="27" width="8.42578125" style="50" customWidth="1"/>
    <col min="28" max="28" width="19" style="50" customWidth="1"/>
    <col min="29" max="30" width="6.7109375" style="50" customWidth="1"/>
    <col min="31" max="31" width="9.28515625" style="50" customWidth="1"/>
    <col min="32" max="32" width="16.140625" style="50" customWidth="1"/>
    <col min="33" max="16384" width="9.140625" style="50"/>
  </cols>
  <sheetData>
    <row r="1" spans="1:32" x14ac:dyDescent="0.25">
      <c r="AE1" s="51"/>
    </row>
    <row r="3" spans="1:32" s="52" customFormat="1" ht="15.75" x14ac:dyDescent="0.25">
      <c r="A3" s="209" t="s">
        <v>434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</row>
    <row r="4" spans="1:32" s="52" customFormat="1" ht="15.75" x14ac:dyDescent="0.25">
      <c r="A4" s="210" t="s">
        <v>177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2" s="53" customFormat="1" ht="12" x14ac:dyDescent="0.25">
      <c r="A5" s="211" t="s">
        <v>178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</row>
    <row r="6" spans="1:32" ht="6" customHeight="1" x14ac:dyDescent="0.25">
      <c r="A6" s="52"/>
    </row>
    <row r="7" spans="1:32" ht="15" customHeight="1" x14ac:dyDescent="0.25">
      <c r="A7" s="212" t="s">
        <v>435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</row>
    <row r="9" spans="1:32" ht="15" customHeight="1" x14ac:dyDescent="0.25">
      <c r="A9" s="213" t="s">
        <v>85</v>
      </c>
      <c r="B9" s="214" t="s">
        <v>436</v>
      </c>
      <c r="C9" s="213" t="s">
        <v>179</v>
      </c>
      <c r="D9" s="213"/>
      <c r="E9" s="215" t="s">
        <v>180</v>
      </c>
      <c r="F9" s="213" t="s">
        <v>181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 t="s">
        <v>182</v>
      </c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 t="s">
        <v>183</v>
      </c>
      <c r="AC9" s="213"/>
      <c r="AD9" s="213"/>
      <c r="AE9" s="213"/>
      <c r="AF9" s="213"/>
    </row>
    <row r="10" spans="1:32" ht="37.5" customHeight="1" x14ac:dyDescent="0.25">
      <c r="A10" s="213"/>
      <c r="B10" s="214"/>
      <c r="C10" s="213"/>
      <c r="D10" s="213"/>
      <c r="E10" s="216"/>
      <c r="F10" s="213" t="s">
        <v>184</v>
      </c>
      <c r="G10" s="213"/>
      <c r="H10" s="213"/>
      <c r="I10" s="213"/>
      <c r="J10" s="213"/>
      <c r="K10" s="213"/>
      <c r="L10" s="213" t="s">
        <v>185</v>
      </c>
      <c r="M10" s="218"/>
      <c r="N10" s="218"/>
      <c r="O10" s="218"/>
      <c r="P10" s="218"/>
      <c r="Q10" s="213" t="s">
        <v>184</v>
      </c>
      <c r="R10" s="213"/>
      <c r="S10" s="213"/>
      <c r="T10" s="213"/>
      <c r="U10" s="213"/>
      <c r="V10" s="213"/>
      <c r="W10" s="213" t="s">
        <v>185</v>
      </c>
      <c r="X10" s="218"/>
      <c r="Y10" s="218"/>
      <c r="Z10" s="218"/>
      <c r="AA10" s="218"/>
      <c r="AB10" s="213" t="s">
        <v>186</v>
      </c>
      <c r="AC10" s="213"/>
      <c r="AD10" s="213"/>
      <c r="AE10" s="213" t="s">
        <v>187</v>
      </c>
      <c r="AF10" s="213" t="s">
        <v>188</v>
      </c>
    </row>
    <row r="11" spans="1:32" ht="15.75" customHeight="1" x14ac:dyDescent="0.25">
      <c r="A11" s="213"/>
      <c r="B11" s="214"/>
      <c r="C11" s="213"/>
      <c r="D11" s="213"/>
      <c r="E11" s="216"/>
      <c r="F11" s="213" t="s">
        <v>3</v>
      </c>
      <c r="G11" s="213" t="s">
        <v>189</v>
      </c>
      <c r="H11" s="213"/>
      <c r="I11" s="213"/>
      <c r="J11" s="213"/>
      <c r="K11" s="213"/>
      <c r="L11" s="213" t="s">
        <v>189</v>
      </c>
      <c r="M11" s="213"/>
      <c r="N11" s="213"/>
      <c r="O11" s="213"/>
      <c r="P11" s="213"/>
      <c r="Q11" s="213" t="s">
        <v>190</v>
      </c>
      <c r="R11" s="213" t="s">
        <v>189</v>
      </c>
      <c r="S11" s="213"/>
      <c r="T11" s="213"/>
      <c r="U11" s="213"/>
      <c r="V11" s="213"/>
      <c r="W11" s="213" t="s">
        <v>189</v>
      </c>
      <c r="X11" s="213"/>
      <c r="Y11" s="213"/>
      <c r="Z11" s="213"/>
      <c r="AA11" s="213"/>
      <c r="AB11" s="213" t="s">
        <v>191</v>
      </c>
      <c r="AC11" s="213" t="s">
        <v>192</v>
      </c>
      <c r="AD11" s="213" t="s">
        <v>193</v>
      </c>
      <c r="AE11" s="213"/>
      <c r="AF11" s="213"/>
    </row>
    <row r="12" spans="1:32" ht="144.75" customHeight="1" x14ac:dyDescent="0.25">
      <c r="A12" s="213"/>
      <c r="B12" s="214"/>
      <c r="C12" s="213"/>
      <c r="D12" s="213"/>
      <c r="E12" s="217"/>
      <c r="F12" s="213"/>
      <c r="G12" s="131" t="s">
        <v>194</v>
      </c>
      <c r="H12" s="131" t="s">
        <v>195</v>
      </c>
      <c r="I12" s="130" t="s">
        <v>196</v>
      </c>
      <c r="J12" s="130" t="s">
        <v>197</v>
      </c>
      <c r="K12" s="130" t="s">
        <v>198</v>
      </c>
      <c r="L12" s="130" t="s">
        <v>194</v>
      </c>
      <c r="M12" s="130" t="s">
        <v>195</v>
      </c>
      <c r="N12" s="130" t="s">
        <v>196</v>
      </c>
      <c r="O12" s="130" t="s">
        <v>197</v>
      </c>
      <c r="P12" s="130" t="s">
        <v>198</v>
      </c>
      <c r="Q12" s="213"/>
      <c r="R12" s="130" t="s">
        <v>194</v>
      </c>
      <c r="S12" s="130" t="s">
        <v>195</v>
      </c>
      <c r="T12" s="130" t="s">
        <v>196</v>
      </c>
      <c r="U12" s="130" t="s">
        <v>197</v>
      </c>
      <c r="V12" s="130" t="s">
        <v>198</v>
      </c>
      <c r="W12" s="130" t="s">
        <v>194</v>
      </c>
      <c r="X12" s="130" t="s">
        <v>195</v>
      </c>
      <c r="Y12" s="130" t="s">
        <v>196</v>
      </c>
      <c r="Z12" s="130" t="s">
        <v>197</v>
      </c>
      <c r="AA12" s="130" t="s">
        <v>198</v>
      </c>
      <c r="AB12" s="213"/>
      <c r="AC12" s="213"/>
      <c r="AD12" s="213"/>
      <c r="AE12" s="213"/>
      <c r="AF12" s="213"/>
    </row>
    <row r="13" spans="1:32" x14ac:dyDescent="0.25">
      <c r="A13" s="130">
        <v>1</v>
      </c>
      <c r="B13" s="130">
        <v>2</v>
      </c>
      <c r="C13" s="213">
        <v>3</v>
      </c>
      <c r="D13" s="213"/>
      <c r="E13" s="130">
        <f>C13+1</f>
        <v>4</v>
      </c>
      <c r="F13" s="130">
        <v>5</v>
      </c>
      <c r="G13" s="130">
        <v>6</v>
      </c>
      <c r="H13" s="130">
        <f>G13+1</f>
        <v>7</v>
      </c>
      <c r="I13" s="130">
        <f t="shared" ref="I13:AF13" si="0">H13+1</f>
        <v>8</v>
      </c>
      <c r="J13" s="130">
        <f t="shared" si="0"/>
        <v>9</v>
      </c>
      <c r="K13" s="130">
        <f t="shared" si="0"/>
        <v>10</v>
      </c>
      <c r="L13" s="130">
        <f t="shared" si="0"/>
        <v>11</v>
      </c>
      <c r="M13" s="130">
        <f t="shared" si="0"/>
        <v>12</v>
      </c>
      <c r="N13" s="130">
        <f t="shared" si="0"/>
        <v>13</v>
      </c>
      <c r="O13" s="130">
        <f t="shared" si="0"/>
        <v>14</v>
      </c>
      <c r="P13" s="130">
        <f t="shared" si="0"/>
        <v>15</v>
      </c>
      <c r="Q13" s="130">
        <f t="shared" si="0"/>
        <v>16</v>
      </c>
      <c r="R13" s="130">
        <f t="shared" si="0"/>
        <v>17</v>
      </c>
      <c r="S13" s="130">
        <f t="shared" si="0"/>
        <v>18</v>
      </c>
      <c r="T13" s="130">
        <f t="shared" si="0"/>
        <v>19</v>
      </c>
      <c r="U13" s="130">
        <f t="shared" si="0"/>
        <v>20</v>
      </c>
      <c r="V13" s="130">
        <f t="shared" si="0"/>
        <v>21</v>
      </c>
      <c r="W13" s="130">
        <f t="shared" si="0"/>
        <v>22</v>
      </c>
      <c r="X13" s="130">
        <f t="shared" si="0"/>
        <v>23</v>
      </c>
      <c r="Y13" s="130">
        <f t="shared" si="0"/>
        <v>24</v>
      </c>
      <c r="Z13" s="130">
        <f t="shared" si="0"/>
        <v>25</v>
      </c>
      <c r="AA13" s="130">
        <f t="shared" si="0"/>
        <v>26</v>
      </c>
      <c r="AB13" s="130">
        <f t="shared" si="0"/>
        <v>27</v>
      </c>
      <c r="AC13" s="130">
        <f t="shared" si="0"/>
        <v>28</v>
      </c>
      <c r="AD13" s="130">
        <f t="shared" si="0"/>
        <v>29</v>
      </c>
      <c r="AE13" s="130">
        <f t="shared" si="0"/>
        <v>30</v>
      </c>
      <c r="AF13" s="130">
        <f t="shared" si="0"/>
        <v>31</v>
      </c>
    </row>
    <row r="14" spans="1:32" ht="15" customHeight="1" x14ac:dyDescent="0.25">
      <c r="A14" s="219" t="s">
        <v>199</v>
      </c>
      <c r="B14" s="220"/>
      <c r="C14" s="220"/>
      <c r="D14" s="221"/>
      <c r="E14" s="54"/>
      <c r="F14" s="55">
        <f t="shared" ref="F14:K14" si="1">SUM(F15:F18)</f>
        <v>68046.302540000004</v>
      </c>
      <c r="G14" s="55">
        <f t="shared" si="1"/>
        <v>64017.884280000013</v>
      </c>
      <c r="H14" s="55">
        <f t="shared" si="1"/>
        <v>2667.4922099999999</v>
      </c>
      <c r="I14" s="55">
        <f t="shared" si="1"/>
        <v>1360.92605</v>
      </c>
      <c r="J14" s="56">
        <f t="shared" si="1"/>
        <v>0</v>
      </c>
      <c r="K14" s="56">
        <f t="shared" si="1"/>
        <v>0</v>
      </c>
      <c r="L14" s="57">
        <f>G14/F14*100</f>
        <v>94.07988662186024</v>
      </c>
      <c r="M14" s="57">
        <f>H14/F14*100</f>
        <v>3.9201133793154366</v>
      </c>
      <c r="N14" s="57">
        <f t="shared" ref="N14:N19" si="2">I14/F14*100</f>
        <v>1.9999999988243298</v>
      </c>
      <c r="O14" s="57">
        <f t="shared" ref="O14:O19" si="3">J14/F14*100</f>
        <v>0</v>
      </c>
      <c r="P14" s="57">
        <f t="shared" ref="P14:P19" si="4">K14/F14*100</f>
        <v>0</v>
      </c>
      <c r="Q14" s="55">
        <f t="shared" ref="Q14:V14" si="5">SUM(Q15:Q18)</f>
        <v>68046.302540000004</v>
      </c>
      <c r="R14" s="55">
        <f t="shared" si="5"/>
        <v>64017.884280000013</v>
      </c>
      <c r="S14" s="55">
        <f t="shared" si="5"/>
        <v>2667.4922099999999</v>
      </c>
      <c r="T14" s="55">
        <f t="shared" si="5"/>
        <v>1360.92605</v>
      </c>
      <c r="U14" s="56">
        <f t="shared" si="5"/>
        <v>0</v>
      </c>
      <c r="V14" s="55">
        <f t="shared" si="5"/>
        <v>0</v>
      </c>
      <c r="W14" s="58">
        <f>R14/Q14*100</f>
        <v>94.07988662186024</v>
      </c>
      <c r="X14" s="58">
        <f t="shared" ref="X14:X19" si="6">S14/Q14*100</f>
        <v>3.9201133793154366</v>
      </c>
      <c r="Y14" s="58">
        <f t="shared" ref="Y14:Y19" si="7">T14/Q14*100</f>
        <v>1.9999999988243298</v>
      </c>
      <c r="Z14" s="58">
        <f t="shared" ref="Z14:Z19" si="8">U14/Q14*100</f>
        <v>0</v>
      </c>
      <c r="AA14" s="58">
        <f t="shared" ref="AA14:AA19" si="9">V14/Q14*100</f>
        <v>0</v>
      </c>
      <c r="AB14" s="54"/>
      <c r="AC14" s="54"/>
      <c r="AD14" s="54"/>
      <c r="AE14" s="54"/>
      <c r="AF14" s="54"/>
    </row>
    <row r="15" spans="1:32" s="65" customFormat="1" ht="195" customHeight="1" x14ac:dyDescent="0.25">
      <c r="A15" s="59">
        <v>1</v>
      </c>
      <c r="B15" s="222" t="s">
        <v>437</v>
      </c>
      <c r="C15" s="223" t="s">
        <v>207</v>
      </c>
      <c r="D15" s="223"/>
      <c r="E15" s="129" t="s">
        <v>438</v>
      </c>
      <c r="F15" s="60">
        <f t="shared" ref="F15:F18" si="10">G15+H15+I15+J15+K15</f>
        <v>38866.302540000004</v>
      </c>
      <c r="G15" s="60">
        <v>36565.388180000002</v>
      </c>
      <c r="H15" s="60">
        <v>1523.5883100000001</v>
      </c>
      <c r="I15" s="60">
        <v>777.32605000000001</v>
      </c>
      <c r="J15" s="60">
        <v>0</v>
      </c>
      <c r="K15" s="60">
        <v>0</v>
      </c>
      <c r="L15" s="61">
        <f>G15/F15*100</f>
        <v>94.079924742951889</v>
      </c>
      <c r="M15" s="61">
        <f>H15/F15*100</f>
        <v>3.9200752591064454</v>
      </c>
      <c r="N15" s="61">
        <f t="shared" si="2"/>
        <v>1.9999999979416614</v>
      </c>
      <c r="O15" s="61">
        <f t="shared" si="3"/>
        <v>0</v>
      </c>
      <c r="P15" s="61">
        <f t="shared" si="4"/>
        <v>0</v>
      </c>
      <c r="Q15" s="60">
        <f t="shared" ref="Q15:Q18" si="11">R15+S15+T15+U15+V15</f>
        <v>38866.302540000004</v>
      </c>
      <c r="R15" s="60">
        <f>G15</f>
        <v>36565.388180000002</v>
      </c>
      <c r="S15" s="60">
        <f>H15</f>
        <v>1523.5883100000001</v>
      </c>
      <c r="T15" s="60">
        <f>I15</f>
        <v>777.32605000000001</v>
      </c>
      <c r="U15" s="60">
        <f t="shared" ref="U15:V19" si="12">J15</f>
        <v>0</v>
      </c>
      <c r="V15" s="60">
        <f t="shared" si="12"/>
        <v>0</v>
      </c>
      <c r="W15" s="62">
        <f>R15/Q15*100</f>
        <v>94.079924742951889</v>
      </c>
      <c r="X15" s="62">
        <f t="shared" si="6"/>
        <v>3.9200752591064454</v>
      </c>
      <c r="Y15" s="62">
        <f t="shared" si="7"/>
        <v>1.9999999979416614</v>
      </c>
      <c r="Z15" s="62">
        <f t="shared" si="8"/>
        <v>0</v>
      </c>
      <c r="AA15" s="62">
        <f t="shared" si="9"/>
        <v>0</v>
      </c>
      <c r="AB15" s="63" t="s">
        <v>439</v>
      </c>
      <c r="AC15" s="64" t="s">
        <v>200</v>
      </c>
      <c r="AD15" s="61">
        <v>1</v>
      </c>
      <c r="AE15" s="61">
        <v>1</v>
      </c>
      <c r="AF15" s="129"/>
    </row>
    <row r="16" spans="1:32" s="65" customFormat="1" ht="120" x14ac:dyDescent="0.25">
      <c r="A16" s="59">
        <v>2</v>
      </c>
      <c r="B16" s="222"/>
      <c r="C16" s="223" t="s">
        <v>440</v>
      </c>
      <c r="D16" s="223"/>
      <c r="E16" s="129" t="s">
        <v>441</v>
      </c>
      <c r="F16" s="60">
        <f t="shared" si="10"/>
        <v>21200</v>
      </c>
      <c r="G16" s="60">
        <v>19944.925200000001</v>
      </c>
      <c r="H16" s="60">
        <v>831.07479999999998</v>
      </c>
      <c r="I16" s="60">
        <v>424</v>
      </c>
      <c r="J16" s="60">
        <v>0</v>
      </c>
      <c r="K16" s="60">
        <v>0</v>
      </c>
      <c r="L16" s="61">
        <f t="shared" ref="L16:L19" si="13">G16/F16*100</f>
        <v>94.079835849056622</v>
      </c>
      <c r="M16" s="61">
        <f t="shared" ref="M16:M19" si="14">H16/F16*100</f>
        <v>3.9201641509433962</v>
      </c>
      <c r="N16" s="61">
        <f t="shared" si="2"/>
        <v>2</v>
      </c>
      <c r="O16" s="61">
        <f t="shared" si="3"/>
        <v>0</v>
      </c>
      <c r="P16" s="61">
        <f t="shared" si="4"/>
        <v>0</v>
      </c>
      <c r="Q16" s="60">
        <f t="shared" si="11"/>
        <v>21200</v>
      </c>
      <c r="R16" s="60">
        <f t="shared" ref="R16:T18" si="15">G16</f>
        <v>19944.925200000001</v>
      </c>
      <c r="S16" s="60">
        <f t="shared" si="15"/>
        <v>831.07479999999998</v>
      </c>
      <c r="T16" s="60">
        <f t="shared" si="15"/>
        <v>424</v>
      </c>
      <c r="U16" s="60">
        <f t="shared" si="12"/>
        <v>0</v>
      </c>
      <c r="V16" s="60">
        <f t="shared" si="12"/>
        <v>0</v>
      </c>
      <c r="W16" s="62">
        <f t="shared" ref="W16:W19" si="16">R16/Q16*100</f>
        <v>94.079835849056622</v>
      </c>
      <c r="X16" s="62">
        <f t="shared" si="6"/>
        <v>3.9201641509433962</v>
      </c>
      <c r="Y16" s="62">
        <f t="shared" si="7"/>
        <v>2</v>
      </c>
      <c r="Z16" s="62">
        <f t="shared" si="8"/>
        <v>0</v>
      </c>
      <c r="AA16" s="62">
        <f t="shared" si="9"/>
        <v>0</v>
      </c>
      <c r="AB16" s="63" t="s">
        <v>439</v>
      </c>
      <c r="AC16" s="64" t="s">
        <v>200</v>
      </c>
      <c r="AD16" s="61">
        <v>1</v>
      </c>
      <c r="AE16" s="61">
        <v>1</v>
      </c>
      <c r="AF16" s="129"/>
    </row>
    <row r="17" spans="1:32" s="65" customFormat="1" ht="120" x14ac:dyDescent="0.25">
      <c r="A17" s="59">
        <v>3</v>
      </c>
      <c r="B17" s="222"/>
      <c r="C17" s="223" t="s">
        <v>442</v>
      </c>
      <c r="D17" s="223"/>
      <c r="E17" s="129" t="s">
        <v>443</v>
      </c>
      <c r="F17" s="60">
        <f t="shared" si="10"/>
        <v>3990</v>
      </c>
      <c r="G17" s="60">
        <v>3753.7854499999999</v>
      </c>
      <c r="H17" s="60">
        <v>156.41454999999999</v>
      </c>
      <c r="I17" s="60">
        <v>79.8</v>
      </c>
      <c r="J17" s="60">
        <v>0</v>
      </c>
      <c r="K17" s="60">
        <v>0</v>
      </c>
      <c r="L17" s="61">
        <f t="shared" si="13"/>
        <v>94.079835839598985</v>
      </c>
      <c r="M17" s="61">
        <f t="shared" si="14"/>
        <v>3.9201641604010025</v>
      </c>
      <c r="N17" s="61">
        <f t="shared" si="2"/>
        <v>2</v>
      </c>
      <c r="O17" s="61">
        <f t="shared" si="3"/>
        <v>0</v>
      </c>
      <c r="P17" s="61">
        <f t="shared" si="4"/>
        <v>0</v>
      </c>
      <c r="Q17" s="60">
        <f t="shared" si="11"/>
        <v>3990</v>
      </c>
      <c r="R17" s="60">
        <f t="shared" si="15"/>
        <v>3753.7854499999999</v>
      </c>
      <c r="S17" s="60">
        <f t="shared" si="15"/>
        <v>156.41454999999999</v>
      </c>
      <c r="T17" s="60">
        <f t="shared" si="15"/>
        <v>79.8</v>
      </c>
      <c r="U17" s="60">
        <f t="shared" si="12"/>
        <v>0</v>
      </c>
      <c r="V17" s="60">
        <f t="shared" si="12"/>
        <v>0</v>
      </c>
      <c r="W17" s="62">
        <f t="shared" si="16"/>
        <v>94.079835839598985</v>
      </c>
      <c r="X17" s="62">
        <f t="shared" si="6"/>
        <v>3.9201641604010025</v>
      </c>
      <c r="Y17" s="62">
        <f t="shared" si="7"/>
        <v>2</v>
      </c>
      <c r="Z17" s="62">
        <f t="shared" si="8"/>
        <v>0</v>
      </c>
      <c r="AA17" s="62">
        <f t="shared" si="9"/>
        <v>0</v>
      </c>
      <c r="AB17" s="63" t="s">
        <v>439</v>
      </c>
      <c r="AC17" s="64" t="s">
        <v>200</v>
      </c>
      <c r="AD17" s="61">
        <v>1</v>
      </c>
      <c r="AE17" s="61">
        <v>1</v>
      </c>
      <c r="AF17" s="129"/>
    </row>
    <row r="18" spans="1:32" s="65" customFormat="1" ht="120" x14ac:dyDescent="0.25">
      <c r="A18" s="59">
        <v>4</v>
      </c>
      <c r="B18" s="222"/>
      <c r="C18" s="223" t="s">
        <v>444</v>
      </c>
      <c r="D18" s="223"/>
      <c r="E18" s="129" t="s">
        <v>445</v>
      </c>
      <c r="F18" s="60">
        <f t="shared" si="10"/>
        <v>3990</v>
      </c>
      <c r="G18" s="60">
        <v>3753.7854499999999</v>
      </c>
      <c r="H18" s="60">
        <v>156.41454999999999</v>
      </c>
      <c r="I18" s="60">
        <v>79.8</v>
      </c>
      <c r="J18" s="60">
        <v>0</v>
      </c>
      <c r="K18" s="60">
        <v>0</v>
      </c>
      <c r="L18" s="61">
        <f t="shared" si="13"/>
        <v>94.079835839598985</v>
      </c>
      <c r="M18" s="61">
        <f t="shared" si="14"/>
        <v>3.9201641604010025</v>
      </c>
      <c r="N18" s="61">
        <f t="shared" si="2"/>
        <v>2</v>
      </c>
      <c r="O18" s="61">
        <f t="shared" si="3"/>
        <v>0</v>
      </c>
      <c r="P18" s="61">
        <f t="shared" si="4"/>
        <v>0</v>
      </c>
      <c r="Q18" s="60">
        <f t="shared" si="11"/>
        <v>3990</v>
      </c>
      <c r="R18" s="60">
        <f t="shared" si="15"/>
        <v>3753.7854499999999</v>
      </c>
      <c r="S18" s="60">
        <f t="shared" si="15"/>
        <v>156.41454999999999</v>
      </c>
      <c r="T18" s="60">
        <f t="shared" si="15"/>
        <v>79.8</v>
      </c>
      <c r="U18" s="60">
        <f t="shared" si="12"/>
        <v>0</v>
      </c>
      <c r="V18" s="60">
        <f t="shared" si="12"/>
        <v>0</v>
      </c>
      <c r="W18" s="62">
        <f t="shared" si="16"/>
        <v>94.079835839598985</v>
      </c>
      <c r="X18" s="62">
        <f t="shared" si="6"/>
        <v>3.9201641604010025</v>
      </c>
      <c r="Y18" s="62">
        <f t="shared" si="7"/>
        <v>2</v>
      </c>
      <c r="Z18" s="62">
        <f t="shared" si="8"/>
        <v>0</v>
      </c>
      <c r="AA18" s="62">
        <f t="shared" si="9"/>
        <v>0</v>
      </c>
      <c r="AB18" s="63" t="s">
        <v>439</v>
      </c>
      <c r="AC18" s="64" t="s">
        <v>200</v>
      </c>
      <c r="AD18" s="61">
        <v>1</v>
      </c>
      <c r="AE18" s="61">
        <v>1</v>
      </c>
      <c r="AF18" s="129"/>
    </row>
    <row r="19" spans="1:32" ht="378.75" x14ac:dyDescent="0.25">
      <c r="A19" s="132">
        <v>5</v>
      </c>
      <c r="B19" s="233" t="s">
        <v>458</v>
      </c>
      <c r="C19" s="234" t="s">
        <v>465</v>
      </c>
      <c r="D19" s="235"/>
      <c r="E19" s="59" t="s">
        <v>466</v>
      </c>
      <c r="F19" s="60">
        <v>286647</v>
      </c>
      <c r="G19" s="236">
        <v>204235.9</v>
      </c>
      <c r="H19" s="236">
        <v>68078.7</v>
      </c>
      <c r="I19" s="236">
        <f>F19-G19-H19</f>
        <v>14332.400000000009</v>
      </c>
      <c r="J19" s="236">
        <v>0</v>
      </c>
      <c r="K19" s="236">
        <v>0</v>
      </c>
      <c r="L19" s="237">
        <f t="shared" si="13"/>
        <v>71.249969474650001</v>
      </c>
      <c r="M19" s="237">
        <f t="shared" si="14"/>
        <v>23.750013082292853</v>
      </c>
      <c r="N19" s="237">
        <f t="shared" si="2"/>
        <v>5.0000174430571427</v>
      </c>
      <c r="O19" s="237">
        <f t="shared" si="3"/>
        <v>0</v>
      </c>
      <c r="P19" s="237">
        <f t="shared" si="4"/>
        <v>0</v>
      </c>
      <c r="Q19" s="236">
        <f>R19+S19+T19</f>
        <v>46723.728650000005</v>
      </c>
      <c r="R19" s="236">
        <v>33290.642090000001</v>
      </c>
      <c r="S19" s="236">
        <v>11096.892</v>
      </c>
      <c r="T19" s="236">
        <v>2336.1945599999999</v>
      </c>
      <c r="U19" s="237">
        <f t="shared" si="12"/>
        <v>0</v>
      </c>
      <c r="V19" s="237">
        <f t="shared" si="12"/>
        <v>0</v>
      </c>
      <c r="W19" s="62">
        <f t="shared" si="16"/>
        <v>71.24996881001276</v>
      </c>
      <c r="X19" s="62">
        <f t="shared" si="6"/>
        <v>23.750013795185414</v>
      </c>
      <c r="Y19" s="62">
        <f t="shared" si="7"/>
        <v>5.0000173948018158</v>
      </c>
      <c r="Z19" s="237">
        <f t="shared" si="8"/>
        <v>0</v>
      </c>
      <c r="AA19" s="237">
        <f t="shared" si="9"/>
        <v>0</v>
      </c>
      <c r="AB19" s="59" t="s">
        <v>120</v>
      </c>
      <c r="AC19" s="132" t="s">
        <v>467</v>
      </c>
      <c r="AD19" s="132">
        <v>1.45</v>
      </c>
      <c r="AE19" s="132">
        <v>1.45</v>
      </c>
      <c r="AF19" s="132"/>
    </row>
    <row r="20" spans="1:32" x14ac:dyDescent="0.25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32" x14ac:dyDescent="0.25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32" x14ac:dyDescent="0.25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32" x14ac:dyDescent="0.25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32" x14ac:dyDescent="0.25"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32" x14ac:dyDescent="0.25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32" x14ac:dyDescent="0.25"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32" x14ac:dyDescent="0.25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32" x14ac:dyDescent="0.25"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32" x14ac:dyDescent="0.25"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32" x14ac:dyDescent="0.25"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32" x14ac:dyDescent="0.25"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32" x14ac:dyDescent="0.25"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6:27" x14ac:dyDescent="0.25"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6:27" x14ac:dyDescent="0.25"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6:27" x14ac:dyDescent="0.25"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6:27" x14ac:dyDescent="0.25"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6:27" x14ac:dyDescent="0.25"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6:27" x14ac:dyDescent="0.25"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6:27" x14ac:dyDescent="0.25"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</sheetData>
  <mergeCells count="35">
    <mergeCell ref="C19:D19"/>
    <mergeCell ref="AD11:AD12"/>
    <mergeCell ref="C13:D13"/>
    <mergeCell ref="A14:D14"/>
    <mergeCell ref="B15:B18"/>
    <mergeCell ref="C15:D15"/>
    <mergeCell ref="C16:D16"/>
    <mergeCell ref="C17:D17"/>
    <mergeCell ref="C18:D18"/>
    <mergeCell ref="L11:P11"/>
    <mergeCell ref="Q11:Q12"/>
    <mergeCell ref="R11:V11"/>
    <mergeCell ref="W11:AA11"/>
    <mergeCell ref="AB11:AB12"/>
    <mergeCell ref="AC11:AC12"/>
    <mergeCell ref="AB9:AF9"/>
    <mergeCell ref="F10:K10"/>
    <mergeCell ref="L10:P10"/>
    <mergeCell ref="Q10:V10"/>
    <mergeCell ref="W10:AA10"/>
    <mergeCell ref="AB10:AD10"/>
    <mergeCell ref="AE10:AE12"/>
    <mergeCell ref="AF10:AF12"/>
    <mergeCell ref="F11:F12"/>
    <mergeCell ref="G11:K11"/>
    <mergeCell ref="A3:AF3"/>
    <mergeCell ref="A4:AF4"/>
    <mergeCell ref="A5:AF5"/>
    <mergeCell ref="A7:AF7"/>
    <mergeCell ref="A9:A12"/>
    <mergeCell ref="B9:B12"/>
    <mergeCell ref="C9:D12"/>
    <mergeCell ref="E9:E12"/>
    <mergeCell ref="F9:P9"/>
    <mergeCell ref="Q9:AA9"/>
  </mergeCells>
  <hyperlinks>
    <hyperlink ref="B9" location="sub_221111" display="sub_221111"/>
    <hyperlink ref="G12" r:id="rId1" display="garantf1://5659555.0/"/>
    <hyperlink ref="H12" r:id="rId2" display="garantf1://27420188.0/"/>
  </hyperlinks>
  <pageMargins left="0.15748031496062992" right="0.15748031496062992" top="0.52" bottom="0.23622047244094491" header="0.31496062992125984" footer="0.19685039370078741"/>
  <pageSetup paperSize="9" scale="4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т.8</vt:lpstr>
      <vt:lpstr>т.9</vt:lpstr>
      <vt:lpstr>т.10</vt:lpstr>
      <vt:lpstr>т. 11</vt:lpstr>
      <vt:lpstr>т. 12</vt:lpstr>
      <vt:lpstr>т.13</vt:lpstr>
      <vt:lpstr>'т. 11'!Заголовки_для_печати</vt:lpstr>
      <vt:lpstr>т.10!Заголовки_для_печати</vt:lpstr>
      <vt:lpstr>т.13!Заголовки_для_печати</vt:lpstr>
      <vt:lpstr>т.8!Заголовки_для_печати</vt:lpstr>
      <vt:lpstr>т.9!Заголовки_для_печати</vt:lpstr>
      <vt:lpstr>'т. 11'!Область_печати</vt:lpstr>
      <vt:lpstr>т.10!Область_печати</vt:lpstr>
      <vt:lpstr>т.8!Область_печати</vt:lpstr>
      <vt:lpstr>т.9!Область_печати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2022-05-25T04:09:43Z</dcterms:modified>
</cp:coreProperties>
</file>